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пром " sheetId="1" r:id="rId1"/>
  </sheets>
  <calcPr calcId="125725"/>
</workbook>
</file>

<file path=xl/calcChain.xml><?xml version="1.0" encoding="utf-8"?>
<calcChain xmlns="http://schemas.openxmlformats.org/spreadsheetml/2006/main">
  <c r="H51" i="1"/>
  <c r="H71"/>
  <c r="H15"/>
  <c r="L24"/>
  <c r="H67"/>
  <c r="I130"/>
  <c r="J130"/>
  <c r="K130"/>
  <c r="L130"/>
  <c r="M130"/>
  <c r="N130"/>
  <c r="O130"/>
  <c r="P130"/>
  <c r="Q130"/>
  <c r="R130"/>
  <c r="S130"/>
  <c r="T130"/>
  <c r="U130"/>
  <c r="V130"/>
  <c r="W130"/>
  <c r="G130"/>
  <c r="G129"/>
  <c r="H129"/>
  <c r="F129"/>
  <c r="F98"/>
  <c r="F93" s="1"/>
  <c r="J148"/>
  <c r="D153"/>
  <c r="D151"/>
  <c r="H151"/>
  <c r="I136"/>
  <c r="J136"/>
  <c r="K136"/>
  <c r="L136"/>
  <c r="M136"/>
  <c r="N136"/>
  <c r="O136"/>
  <c r="P136"/>
  <c r="Q136"/>
  <c r="R136"/>
  <c r="S136"/>
  <c r="T136"/>
  <c r="U136"/>
  <c r="V136"/>
  <c r="W136"/>
  <c r="I16"/>
  <c r="J16"/>
  <c r="K16"/>
  <c r="L16"/>
  <c r="M16"/>
  <c r="N16"/>
  <c r="O16"/>
  <c r="P16"/>
  <c r="Q16"/>
  <c r="R16"/>
  <c r="S16"/>
  <c r="T16"/>
  <c r="U16"/>
  <c r="V16"/>
  <c r="W16"/>
  <c r="G16"/>
  <c r="G15"/>
  <c r="F15"/>
  <c r="G135"/>
  <c r="H135"/>
  <c r="F135"/>
  <c r="D42"/>
  <c r="W153"/>
  <c r="V153"/>
  <c r="U153"/>
  <c r="T153"/>
  <c r="S153"/>
  <c r="R153"/>
  <c r="Q153"/>
  <c r="P153"/>
  <c r="O153"/>
  <c r="N153"/>
  <c r="M153"/>
  <c r="L153"/>
  <c r="J153"/>
  <c r="W150"/>
  <c r="V150"/>
  <c r="U150"/>
  <c r="T150"/>
  <c r="S150"/>
  <c r="R150"/>
  <c r="Q150"/>
  <c r="P150"/>
  <c r="O150"/>
  <c r="N150"/>
  <c r="M150"/>
  <c r="L150"/>
  <c r="K150"/>
  <c r="J150"/>
  <c r="I150"/>
  <c r="H98"/>
  <c r="H117"/>
  <c r="H115"/>
  <c r="I124"/>
  <c r="H177"/>
  <c r="H179" s="1"/>
  <c r="H119"/>
  <c r="H104"/>
  <c r="H31"/>
  <c r="H21"/>
  <c r="H22" s="1"/>
  <c r="I24" s="1"/>
  <c r="H171"/>
  <c r="H165" s="1"/>
  <c r="H166" s="1"/>
  <c r="H155"/>
  <c r="H57"/>
  <c r="H59" s="1"/>
  <c r="G172"/>
  <c r="G166" s="1"/>
  <c r="G171"/>
  <c r="G165" s="1"/>
  <c r="G156"/>
  <c r="G155"/>
  <c r="G120"/>
  <c r="G119"/>
  <c r="G104"/>
  <c r="G99"/>
  <c r="G21"/>
  <c r="G22" s="1"/>
  <c r="M24"/>
  <c r="N24"/>
  <c r="O24"/>
  <c r="P24"/>
  <c r="Q24"/>
  <c r="R24"/>
  <c r="S24"/>
  <c r="T24"/>
  <c r="U24"/>
  <c r="V24"/>
  <c r="W24"/>
  <c r="I26"/>
  <c r="I21" s="1"/>
  <c r="J26"/>
  <c r="J21" s="1"/>
  <c r="K26"/>
  <c r="K21" s="1"/>
  <c r="L26"/>
  <c r="L21" s="1"/>
  <c r="M26"/>
  <c r="M21" s="1"/>
  <c r="N26"/>
  <c r="N21" s="1"/>
  <c r="O26"/>
  <c r="O21" s="1"/>
  <c r="P26"/>
  <c r="P21" s="1"/>
  <c r="Q26"/>
  <c r="Q21" s="1"/>
  <c r="R26"/>
  <c r="R21" s="1"/>
  <c r="S26"/>
  <c r="S21" s="1"/>
  <c r="T26"/>
  <c r="T21" s="1"/>
  <c r="U26"/>
  <c r="U21" s="1"/>
  <c r="V26"/>
  <c r="V21" s="1"/>
  <c r="W26"/>
  <c r="W21" s="1"/>
  <c r="H27"/>
  <c r="H29" s="1"/>
  <c r="L29"/>
  <c r="M29"/>
  <c r="N29"/>
  <c r="O29"/>
  <c r="P29"/>
  <c r="Q29"/>
  <c r="R29"/>
  <c r="S29"/>
  <c r="T29"/>
  <c r="U29"/>
  <c r="V29"/>
  <c r="W29"/>
  <c r="F31"/>
  <c r="G31"/>
  <c r="G32"/>
  <c r="I32"/>
  <c r="J32"/>
  <c r="K32"/>
  <c r="L32"/>
  <c r="M32"/>
  <c r="N32"/>
  <c r="O32"/>
  <c r="P32"/>
  <c r="Q32"/>
  <c r="R32"/>
  <c r="S32"/>
  <c r="T32"/>
  <c r="U32"/>
  <c r="V32"/>
  <c r="W32"/>
  <c r="I36"/>
  <c r="I31" s="1"/>
  <c r="J36"/>
  <c r="K36"/>
  <c r="L36"/>
  <c r="M36"/>
  <c r="N36"/>
  <c r="O36"/>
  <c r="P36"/>
  <c r="Q36"/>
  <c r="R36"/>
  <c r="S36"/>
  <c r="T36"/>
  <c r="U36"/>
  <c r="V36"/>
  <c r="W36"/>
  <c r="H37"/>
  <c r="H39" s="1"/>
  <c r="L39"/>
  <c r="M39"/>
  <c r="N39"/>
  <c r="O39"/>
  <c r="P39"/>
  <c r="Q39"/>
  <c r="R39"/>
  <c r="S39"/>
  <c r="T39"/>
  <c r="U39"/>
  <c r="V39"/>
  <c r="W39"/>
  <c r="I41"/>
  <c r="J41"/>
  <c r="K41"/>
  <c r="L41"/>
  <c r="M41"/>
  <c r="N41"/>
  <c r="O41"/>
  <c r="P41"/>
  <c r="Q41"/>
  <c r="R41"/>
  <c r="S41"/>
  <c r="T41"/>
  <c r="U41"/>
  <c r="V41"/>
  <c r="W41"/>
  <c r="H42"/>
  <c r="H44" s="1"/>
  <c r="L44"/>
  <c r="M44"/>
  <c r="N44"/>
  <c r="O44"/>
  <c r="P44"/>
  <c r="Q44"/>
  <c r="R44"/>
  <c r="S44"/>
  <c r="T44"/>
  <c r="U44"/>
  <c r="V44"/>
  <c r="W44"/>
  <c r="I46"/>
  <c r="J46"/>
  <c r="K46"/>
  <c r="L46"/>
  <c r="M46"/>
  <c r="N46"/>
  <c r="O46"/>
  <c r="P46"/>
  <c r="Q46"/>
  <c r="R46"/>
  <c r="S46"/>
  <c r="T46"/>
  <c r="U46"/>
  <c r="V46"/>
  <c r="W46"/>
  <c r="H47"/>
  <c r="H49" s="1"/>
  <c r="L49"/>
  <c r="M49"/>
  <c r="N49"/>
  <c r="O49"/>
  <c r="P49"/>
  <c r="Q49"/>
  <c r="R49"/>
  <c r="S49"/>
  <c r="T49"/>
  <c r="U49"/>
  <c r="V49"/>
  <c r="W49"/>
  <c r="F51"/>
  <c r="G51"/>
  <c r="G52"/>
  <c r="I52"/>
  <c r="J52"/>
  <c r="K52"/>
  <c r="L52"/>
  <c r="M52"/>
  <c r="N52"/>
  <c r="O52"/>
  <c r="P52"/>
  <c r="Q52"/>
  <c r="R52"/>
  <c r="S52"/>
  <c r="T52"/>
  <c r="U52"/>
  <c r="V52"/>
  <c r="W52"/>
  <c r="I56"/>
  <c r="I51" s="1"/>
  <c r="J56"/>
  <c r="K56"/>
  <c r="L56"/>
  <c r="M56"/>
  <c r="N56"/>
  <c r="O56"/>
  <c r="P56"/>
  <c r="Q56"/>
  <c r="R56"/>
  <c r="S56"/>
  <c r="T56"/>
  <c r="U56"/>
  <c r="V56"/>
  <c r="W56"/>
  <c r="D57"/>
  <c r="D62" s="1"/>
  <c r="K59"/>
  <c r="L59"/>
  <c r="M59"/>
  <c r="N59"/>
  <c r="O59"/>
  <c r="P59"/>
  <c r="Q59"/>
  <c r="R59"/>
  <c r="S59"/>
  <c r="T59"/>
  <c r="U59"/>
  <c r="V59"/>
  <c r="W59"/>
  <c r="I61"/>
  <c r="J61"/>
  <c r="K61"/>
  <c r="L61"/>
  <c r="M61"/>
  <c r="N61"/>
  <c r="O61"/>
  <c r="P61"/>
  <c r="Q61"/>
  <c r="R61"/>
  <c r="S61"/>
  <c r="T61"/>
  <c r="U61"/>
  <c r="V61"/>
  <c r="W61"/>
  <c r="H62"/>
  <c r="H64" s="1"/>
  <c r="L64"/>
  <c r="M64"/>
  <c r="N64"/>
  <c r="O64"/>
  <c r="P64"/>
  <c r="Q64"/>
  <c r="R64"/>
  <c r="S64"/>
  <c r="T64"/>
  <c r="U64"/>
  <c r="V64"/>
  <c r="W64"/>
  <c r="I66"/>
  <c r="J66"/>
  <c r="K66"/>
  <c r="L66"/>
  <c r="M66"/>
  <c r="N66"/>
  <c r="O66"/>
  <c r="P66"/>
  <c r="Q66"/>
  <c r="R66"/>
  <c r="S66"/>
  <c r="T66"/>
  <c r="U66"/>
  <c r="V66"/>
  <c r="W66"/>
  <c r="H69"/>
  <c r="L69"/>
  <c r="M69"/>
  <c r="N69"/>
  <c r="O69"/>
  <c r="P69"/>
  <c r="Q69"/>
  <c r="R69"/>
  <c r="S69"/>
  <c r="T69"/>
  <c r="U69"/>
  <c r="V69"/>
  <c r="W69"/>
  <c r="F71"/>
  <c r="G71"/>
  <c r="D72"/>
  <c r="D67" s="1"/>
  <c r="G72"/>
  <c r="I72"/>
  <c r="J72"/>
  <c r="K72"/>
  <c r="L72"/>
  <c r="M72"/>
  <c r="N72"/>
  <c r="O72"/>
  <c r="P72"/>
  <c r="Q72"/>
  <c r="R72"/>
  <c r="S72"/>
  <c r="T72"/>
  <c r="U72"/>
  <c r="V72"/>
  <c r="W72"/>
  <c r="I76"/>
  <c r="I71" s="1"/>
  <c r="J76"/>
  <c r="K76"/>
  <c r="L76"/>
  <c r="M76"/>
  <c r="N76"/>
  <c r="O76"/>
  <c r="P76"/>
  <c r="Q76"/>
  <c r="R76"/>
  <c r="S76"/>
  <c r="T76"/>
  <c r="U76"/>
  <c r="V76"/>
  <c r="W76"/>
  <c r="H77"/>
  <c r="H79" s="1"/>
  <c r="L79"/>
  <c r="M79"/>
  <c r="N79"/>
  <c r="O79"/>
  <c r="P79"/>
  <c r="Q79"/>
  <c r="R79"/>
  <c r="S79"/>
  <c r="T79"/>
  <c r="U79"/>
  <c r="V79"/>
  <c r="W79"/>
  <c r="I81"/>
  <c r="J81"/>
  <c r="K81"/>
  <c r="L81"/>
  <c r="M81"/>
  <c r="N81"/>
  <c r="O81"/>
  <c r="P81"/>
  <c r="P15" s="1"/>
  <c r="Q81"/>
  <c r="R81"/>
  <c r="S81"/>
  <c r="T81"/>
  <c r="T15" s="1"/>
  <c r="U81"/>
  <c r="V81"/>
  <c r="V15" s="1"/>
  <c r="W81"/>
  <c r="H82"/>
  <c r="H84" s="1"/>
  <c r="L84"/>
  <c r="M84"/>
  <c r="N84"/>
  <c r="O84"/>
  <c r="P84"/>
  <c r="Q84"/>
  <c r="R84"/>
  <c r="S84"/>
  <c r="T84"/>
  <c r="U84"/>
  <c r="V84"/>
  <c r="W84"/>
  <c r="G98"/>
  <c r="G93" s="1"/>
  <c r="I99"/>
  <c r="J99"/>
  <c r="K99"/>
  <c r="L99"/>
  <c r="M99"/>
  <c r="N99"/>
  <c r="O99"/>
  <c r="P99"/>
  <c r="Q99"/>
  <c r="R99"/>
  <c r="S99"/>
  <c r="T99"/>
  <c r="U99"/>
  <c r="V99"/>
  <c r="W99"/>
  <c r="F104"/>
  <c r="G105"/>
  <c r="I105"/>
  <c r="J105"/>
  <c r="K105"/>
  <c r="L105"/>
  <c r="M105"/>
  <c r="N105"/>
  <c r="O105"/>
  <c r="P105"/>
  <c r="Q105"/>
  <c r="R105"/>
  <c r="S105"/>
  <c r="T105"/>
  <c r="U105"/>
  <c r="V105"/>
  <c r="W105"/>
  <c r="I109"/>
  <c r="J109"/>
  <c r="K109"/>
  <c r="L109"/>
  <c r="M109"/>
  <c r="N109"/>
  <c r="O109"/>
  <c r="P109"/>
  <c r="Q109"/>
  <c r="R109"/>
  <c r="S109"/>
  <c r="T109"/>
  <c r="U109"/>
  <c r="V109"/>
  <c r="W109"/>
  <c r="H110"/>
  <c r="I112" s="1"/>
  <c r="L112"/>
  <c r="M112"/>
  <c r="N112"/>
  <c r="O112"/>
  <c r="P112"/>
  <c r="Q112"/>
  <c r="R112"/>
  <c r="S112"/>
  <c r="T112"/>
  <c r="U112"/>
  <c r="V112"/>
  <c r="W112"/>
  <c r="I114"/>
  <c r="J114"/>
  <c r="K114"/>
  <c r="L114"/>
  <c r="M114"/>
  <c r="N114"/>
  <c r="O114"/>
  <c r="P114"/>
  <c r="Q114"/>
  <c r="R114"/>
  <c r="S114"/>
  <c r="T114"/>
  <c r="U114"/>
  <c r="V114"/>
  <c r="W114"/>
  <c r="L117"/>
  <c r="M117"/>
  <c r="N117"/>
  <c r="O117"/>
  <c r="P117"/>
  <c r="Q117"/>
  <c r="R117"/>
  <c r="S117"/>
  <c r="T117"/>
  <c r="U117"/>
  <c r="V117"/>
  <c r="W117"/>
  <c r="I119"/>
  <c r="J119"/>
  <c r="K119"/>
  <c r="L119"/>
  <c r="M119"/>
  <c r="N119"/>
  <c r="O119"/>
  <c r="P119"/>
  <c r="Q119"/>
  <c r="R119"/>
  <c r="S119"/>
  <c r="T119"/>
  <c r="U119"/>
  <c r="V119"/>
  <c r="W119"/>
  <c r="H120"/>
  <c r="H122" s="1"/>
  <c r="L122"/>
  <c r="M122"/>
  <c r="N122"/>
  <c r="O122"/>
  <c r="P122"/>
  <c r="Q122"/>
  <c r="R122"/>
  <c r="S122"/>
  <c r="T122"/>
  <c r="U122"/>
  <c r="V122"/>
  <c r="W122"/>
  <c r="J124"/>
  <c r="K124"/>
  <c r="L124"/>
  <c r="M124"/>
  <c r="N124"/>
  <c r="O124"/>
  <c r="P124"/>
  <c r="Q124"/>
  <c r="R124"/>
  <c r="S124"/>
  <c r="T124"/>
  <c r="U124"/>
  <c r="V124"/>
  <c r="W124"/>
  <c r="H125"/>
  <c r="H127" s="1"/>
  <c r="L127"/>
  <c r="M127"/>
  <c r="N127"/>
  <c r="O127"/>
  <c r="P127"/>
  <c r="Q127"/>
  <c r="R127"/>
  <c r="S127"/>
  <c r="T127"/>
  <c r="U127"/>
  <c r="V127"/>
  <c r="W127"/>
  <c r="G136"/>
  <c r="I140"/>
  <c r="I129" s="1"/>
  <c r="J140"/>
  <c r="J129" s="1"/>
  <c r="K140"/>
  <c r="K129" s="1"/>
  <c r="L140"/>
  <c r="L129" s="1"/>
  <c r="M140"/>
  <c r="M129" s="1"/>
  <c r="N140"/>
  <c r="N129" s="1"/>
  <c r="O140"/>
  <c r="O129" s="1"/>
  <c r="P140"/>
  <c r="P129" s="1"/>
  <c r="Q140"/>
  <c r="Q129" s="1"/>
  <c r="R140"/>
  <c r="R129" s="1"/>
  <c r="S140"/>
  <c r="S129" s="1"/>
  <c r="T140"/>
  <c r="T129" s="1"/>
  <c r="U140"/>
  <c r="U129" s="1"/>
  <c r="V140"/>
  <c r="V129" s="1"/>
  <c r="W140"/>
  <c r="W129" s="1"/>
  <c r="H141"/>
  <c r="H143" s="1"/>
  <c r="L143"/>
  <c r="M143"/>
  <c r="N143"/>
  <c r="O143"/>
  <c r="P143"/>
  <c r="Q143"/>
  <c r="R143"/>
  <c r="S143"/>
  <c r="T143"/>
  <c r="U143"/>
  <c r="V143"/>
  <c r="W143"/>
  <c r="I145"/>
  <c r="J145"/>
  <c r="K145"/>
  <c r="K135" s="1"/>
  <c r="L145"/>
  <c r="M145"/>
  <c r="N145"/>
  <c r="O145"/>
  <c r="P145"/>
  <c r="Q145"/>
  <c r="Q135" s="1"/>
  <c r="R145"/>
  <c r="S145"/>
  <c r="T145"/>
  <c r="U145"/>
  <c r="V145"/>
  <c r="W145"/>
  <c r="H146"/>
  <c r="H148" s="1"/>
  <c r="L148"/>
  <c r="M148"/>
  <c r="N148"/>
  <c r="O148"/>
  <c r="P148"/>
  <c r="Q148"/>
  <c r="R148"/>
  <c r="S148"/>
  <c r="T148"/>
  <c r="U148"/>
  <c r="V148"/>
  <c r="W148"/>
  <c r="I155"/>
  <c r="J155"/>
  <c r="K155"/>
  <c r="L155"/>
  <c r="M155"/>
  <c r="N155"/>
  <c r="O155"/>
  <c r="P155"/>
  <c r="Q155"/>
  <c r="R155"/>
  <c r="S155"/>
  <c r="T155"/>
  <c r="U155"/>
  <c r="V155"/>
  <c r="W155"/>
  <c r="H156"/>
  <c r="H158" s="1"/>
  <c r="L158"/>
  <c r="M158"/>
  <c r="N158"/>
  <c r="O158"/>
  <c r="P158"/>
  <c r="Q158"/>
  <c r="R158"/>
  <c r="S158"/>
  <c r="T158"/>
  <c r="U158"/>
  <c r="V158"/>
  <c r="W158"/>
  <c r="I160"/>
  <c r="J160"/>
  <c r="K160"/>
  <c r="L160"/>
  <c r="M160"/>
  <c r="N160"/>
  <c r="O160"/>
  <c r="P160"/>
  <c r="Q160"/>
  <c r="R160"/>
  <c r="S160"/>
  <c r="T160"/>
  <c r="U160"/>
  <c r="V160"/>
  <c r="W160"/>
  <c r="H161"/>
  <c r="H163" s="1"/>
  <c r="L163"/>
  <c r="M163"/>
  <c r="N163"/>
  <c r="O163"/>
  <c r="P163"/>
  <c r="Q163"/>
  <c r="R163"/>
  <c r="S163"/>
  <c r="T163"/>
  <c r="U163"/>
  <c r="V163"/>
  <c r="W163"/>
  <c r="I165"/>
  <c r="J165"/>
  <c r="K165"/>
  <c r="L165"/>
  <c r="M165"/>
  <c r="N165"/>
  <c r="O165"/>
  <c r="P165"/>
  <c r="Q165"/>
  <c r="R165"/>
  <c r="S165"/>
  <c r="T165"/>
  <c r="U165"/>
  <c r="V165"/>
  <c r="W165"/>
  <c r="L168"/>
  <c r="M168"/>
  <c r="N168"/>
  <c r="O168"/>
  <c r="P168"/>
  <c r="Q168"/>
  <c r="R168"/>
  <c r="S168"/>
  <c r="T168"/>
  <c r="U168"/>
  <c r="V168"/>
  <c r="W168"/>
  <c r="I171"/>
  <c r="J171"/>
  <c r="K171"/>
  <c r="L171"/>
  <c r="N171"/>
  <c r="O171"/>
  <c r="P171"/>
  <c r="Q171"/>
  <c r="R171"/>
  <c r="S171"/>
  <c r="T171"/>
  <c r="U171"/>
  <c r="V171"/>
  <c r="W171"/>
  <c r="H172"/>
  <c r="H174" s="1"/>
  <c r="L174"/>
  <c r="M174"/>
  <c r="N174"/>
  <c r="O174"/>
  <c r="P174"/>
  <c r="Q174"/>
  <c r="R174"/>
  <c r="S174"/>
  <c r="T174"/>
  <c r="U174"/>
  <c r="V174"/>
  <c r="W174"/>
  <c r="I176"/>
  <c r="J176"/>
  <c r="K176"/>
  <c r="L176"/>
  <c r="M176"/>
  <c r="M171" s="1"/>
  <c r="N176"/>
  <c r="O176"/>
  <c r="P176"/>
  <c r="Q176"/>
  <c r="R176"/>
  <c r="S176"/>
  <c r="T176"/>
  <c r="U176"/>
  <c r="V176"/>
  <c r="W176"/>
  <c r="L179"/>
  <c r="M179"/>
  <c r="N179"/>
  <c r="O179"/>
  <c r="P179"/>
  <c r="Q179"/>
  <c r="R179"/>
  <c r="S179"/>
  <c r="T179"/>
  <c r="U179"/>
  <c r="V179"/>
  <c r="W179"/>
  <c r="H72" l="1"/>
  <c r="H136"/>
  <c r="H138" s="1"/>
  <c r="I135"/>
  <c r="H130"/>
  <c r="H132" s="1"/>
  <c r="T34"/>
  <c r="W18"/>
  <c r="R15"/>
  <c r="N15"/>
  <c r="L15"/>
  <c r="J15"/>
  <c r="W15"/>
  <c r="U15"/>
  <c r="S15"/>
  <c r="Q15"/>
  <c r="O15"/>
  <c r="M15"/>
  <c r="K15"/>
  <c r="I15"/>
  <c r="H16"/>
  <c r="H93"/>
  <c r="R135"/>
  <c r="W135"/>
  <c r="U135"/>
  <c r="T135"/>
  <c r="O135"/>
  <c r="N135"/>
  <c r="L135"/>
  <c r="V135"/>
  <c r="S135"/>
  <c r="P135"/>
  <c r="M135"/>
  <c r="J135"/>
  <c r="R132"/>
  <c r="S138"/>
  <c r="I104"/>
  <c r="H168"/>
  <c r="N101"/>
  <c r="O54"/>
  <c r="I153"/>
  <c r="K153"/>
  <c r="T101"/>
  <c r="R101"/>
  <c r="O101"/>
  <c r="L101"/>
  <c r="V101"/>
  <c r="P101"/>
  <c r="K168"/>
  <c r="K112"/>
  <c r="G87"/>
  <c r="K174"/>
  <c r="K163"/>
  <c r="S74"/>
  <c r="K64"/>
  <c r="I59"/>
  <c r="W54"/>
  <c r="S54"/>
  <c r="K49"/>
  <c r="I179"/>
  <c r="I174"/>
  <c r="I168"/>
  <c r="I163"/>
  <c r="U107"/>
  <c r="Q107"/>
  <c r="M107"/>
  <c r="K39"/>
  <c r="L34"/>
  <c r="O18"/>
  <c r="K179"/>
  <c r="K143"/>
  <c r="W138"/>
  <c r="M138"/>
  <c r="V132"/>
  <c r="T132"/>
  <c r="P132"/>
  <c r="N132"/>
  <c r="L132"/>
  <c r="K79"/>
  <c r="W74"/>
  <c r="U74"/>
  <c r="V74"/>
  <c r="T74"/>
  <c r="R74"/>
  <c r="P74"/>
  <c r="N74"/>
  <c r="L74"/>
  <c r="K69"/>
  <c r="I64"/>
  <c r="J59"/>
  <c r="K44"/>
  <c r="I39"/>
  <c r="V34"/>
  <c r="W34"/>
  <c r="U34"/>
  <c r="S34"/>
  <c r="Q34"/>
  <c r="O34"/>
  <c r="M34"/>
  <c r="K29"/>
  <c r="S18"/>
  <c r="K148"/>
  <c r="U138"/>
  <c r="O138"/>
  <c r="K122"/>
  <c r="W107"/>
  <c r="S107"/>
  <c r="O107"/>
  <c r="K84"/>
  <c r="O74"/>
  <c r="U54"/>
  <c r="V54"/>
  <c r="T54"/>
  <c r="R54"/>
  <c r="P54"/>
  <c r="N54"/>
  <c r="L54"/>
  <c r="I49"/>
  <c r="I44"/>
  <c r="J39"/>
  <c r="P34"/>
  <c r="K24"/>
  <c r="U18"/>
  <c r="V18"/>
  <c r="T18"/>
  <c r="R18"/>
  <c r="P18"/>
  <c r="N18"/>
  <c r="L18"/>
  <c r="K158"/>
  <c r="I148"/>
  <c r="I143"/>
  <c r="V138"/>
  <c r="Q138"/>
  <c r="R138"/>
  <c r="P138"/>
  <c r="N138"/>
  <c r="L138"/>
  <c r="W132"/>
  <c r="U132"/>
  <c r="S132"/>
  <c r="Q132"/>
  <c r="O132"/>
  <c r="M132"/>
  <c r="K127"/>
  <c r="K117"/>
  <c r="V107"/>
  <c r="T107"/>
  <c r="R107"/>
  <c r="P107"/>
  <c r="N107"/>
  <c r="L107"/>
  <c r="W101"/>
  <c r="U101"/>
  <c r="S101"/>
  <c r="Q101"/>
  <c r="M101"/>
  <c r="I84"/>
  <c r="I79"/>
  <c r="Q74"/>
  <c r="M74"/>
  <c r="Q54"/>
  <c r="M54"/>
  <c r="R34"/>
  <c r="N34"/>
  <c r="I29"/>
  <c r="Q18"/>
  <c r="M18"/>
  <c r="H24"/>
  <c r="I158"/>
  <c r="J179"/>
  <c r="J174"/>
  <c r="J168"/>
  <c r="J163"/>
  <c r="J158"/>
  <c r="J143"/>
  <c r="T138"/>
  <c r="I127"/>
  <c r="I122"/>
  <c r="I117"/>
  <c r="W98"/>
  <c r="W93" s="1"/>
  <c r="W87" s="1"/>
  <c r="U98"/>
  <c r="U93" s="1"/>
  <c r="U87" s="1"/>
  <c r="S98"/>
  <c r="S93" s="1"/>
  <c r="S87" s="1"/>
  <c r="Q98"/>
  <c r="Q93" s="1"/>
  <c r="Q87" s="1"/>
  <c r="O98"/>
  <c r="O93" s="1"/>
  <c r="O87" s="1"/>
  <c r="M98"/>
  <c r="K98"/>
  <c r="K93" s="1"/>
  <c r="K87" s="1"/>
  <c r="I98"/>
  <c r="I93" s="1"/>
  <c r="I87" s="1"/>
  <c r="W94"/>
  <c r="W88" s="1"/>
  <c r="U94"/>
  <c r="U88" s="1"/>
  <c r="S94"/>
  <c r="S88" s="1"/>
  <c r="Q94"/>
  <c r="Q88" s="1"/>
  <c r="O94"/>
  <c r="O88" s="1"/>
  <c r="M94"/>
  <c r="M88" s="1"/>
  <c r="K94"/>
  <c r="K88" s="1"/>
  <c r="I94"/>
  <c r="I88" s="1"/>
  <c r="H87"/>
  <c r="J84"/>
  <c r="J79"/>
  <c r="W71"/>
  <c r="U71"/>
  <c r="S71"/>
  <c r="Q71"/>
  <c r="O71"/>
  <c r="M71"/>
  <c r="K71"/>
  <c r="I69"/>
  <c r="J64"/>
  <c r="H52"/>
  <c r="H54" s="1"/>
  <c r="W51"/>
  <c r="U51"/>
  <c r="S51"/>
  <c r="Q51"/>
  <c r="O51"/>
  <c r="M51"/>
  <c r="K51"/>
  <c r="H32"/>
  <c r="K34" s="1"/>
  <c r="V31"/>
  <c r="T31"/>
  <c r="R31"/>
  <c r="P31"/>
  <c r="N31"/>
  <c r="L31"/>
  <c r="J31"/>
  <c r="J29"/>
  <c r="J24"/>
  <c r="I132"/>
  <c r="H99"/>
  <c r="I101" s="1"/>
  <c r="V98"/>
  <c r="T98"/>
  <c r="R98"/>
  <c r="P98"/>
  <c r="P93" s="1"/>
  <c r="P87" s="1"/>
  <c r="N98"/>
  <c r="L98"/>
  <c r="J98"/>
  <c r="J93" s="1"/>
  <c r="J87" s="1"/>
  <c r="V94"/>
  <c r="V88" s="1"/>
  <c r="T94"/>
  <c r="R94"/>
  <c r="R88" s="1"/>
  <c r="P94"/>
  <c r="N94"/>
  <c r="N88" s="1"/>
  <c r="L94"/>
  <c r="J94"/>
  <c r="J88" s="1"/>
  <c r="G94"/>
  <c r="G88" s="1"/>
  <c r="H74"/>
  <c r="V71"/>
  <c r="T71"/>
  <c r="R71"/>
  <c r="P71"/>
  <c r="N71"/>
  <c r="L71"/>
  <c r="J71"/>
  <c r="V51"/>
  <c r="T51"/>
  <c r="R51"/>
  <c r="P51"/>
  <c r="N51"/>
  <c r="L51"/>
  <c r="J51"/>
  <c r="W31"/>
  <c r="U31"/>
  <c r="S31"/>
  <c r="Q31"/>
  <c r="O31"/>
  <c r="M31"/>
  <c r="K31"/>
  <c r="F87"/>
  <c r="K101"/>
  <c r="I34"/>
  <c r="J127"/>
  <c r="J122"/>
  <c r="J117"/>
  <c r="J112"/>
  <c r="H112"/>
  <c r="W104"/>
  <c r="U104"/>
  <c r="S104"/>
  <c r="Q104"/>
  <c r="O104"/>
  <c r="M104"/>
  <c r="K104"/>
  <c r="J69"/>
  <c r="H105"/>
  <c r="H107" s="1"/>
  <c r="V104"/>
  <c r="T104"/>
  <c r="R104"/>
  <c r="P104"/>
  <c r="N104"/>
  <c r="L104"/>
  <c r="J104"/>
  <c r="J49"/>
  <c r="J44"/>
  <c r="R93" l="1"/>
  <c r="R87" s="1"/>
  <c r="M93"/>
  <c r="M87" s="1"/>
  <c r="J101"/>
  <c r="J132"/>
  <c r="N93"/>
  <c r="N87" s="1"/>
  <c r="V93"/>
  <c r="V87" s="1"/>
  <c r="R96"/>
  <c r="I18"/>
  <c r="H18"/>
  <c r="K54"/>
  <c r="H101"/>
  <c r="H34"/>
  <c r="K132"/>
  <c r="J34"/>
  <c r="H94"/>
  <c r="J18"/>
  <c r="K18"/>
  <c r="N96"/>
  <c r="V96"/>
  <c r="J74"/>
  <c r="O96"/>
  <c r="L88"/>
  <c r="L90" s="1"/>
  <c r="S96"/>
  <c r="P88"/>
  <c r="P90" s="1"/>
  <c r="W96"/>
  <c r="T88"/>
  <c r="T90" s="1"/>
  <c r="J54"/>
  <c r="L96"/>
  <c r="P96"/>
  <c r="T96"/>
  <c r="K74"/>
  <c r="L93"/>
  <c r="L87" s="1"/>
  <c r="T93"/>
  <c r="T87" s="1"/>
  <c r="M96"/>
  <c r="Q96"/>
  <c r="U96"/>
  <c r="I54"/>
  <c r="N90"/>
  <c r="R90"/>
  <c r="R89" s="1"/>
  <c r="V90"/>
  <c r="I74"/>
  <c r="I107"/>
  <c r="K107"/>
  <c r="J107"/>
  <c r="I138"/>
  <c r="K138"/>
  <c r="J138"/>
  <c r="M90"/>
  <c r="Q90"/>
  <c r="U90"/>
  <c r="U89" s="1"/>
  <c r="J96" l="1"/>
  <c r="H96"/>
  <c r="M89"/>
  <c r="P89"/>
  <c r="I96"/>
  <c r="K96"/>
  <c r="H88"/>
  <c r="T89"/>
  <c r="Q89"/>
  <c r="L89"/>
  <c r="W90"/>
  <c r="S90"/>
  <c r="S89" s="1"/>
  <c r="O90"/>
  <c r="O89" s="1"/>
  <c r="V89"/>
  <c r="N89"/>
  <c r="K90" l="1"/>
  <c r="K89" s="1"/>
  <c r="H90"/>
  <c r="H89" s="1"/>
  <c r="I90"/>
  <c r="I89" s="1"/>
  <c r="J90"/>
  <c r="J89" s="1"/>
  <c r="W89"/>
</calcChain>
</file>

<file path=xl/sharedStrings.xml><?xml version="1.0" encoding="utf-8"?>
<sst xmlns="http://schemas.openxmlformats.org/spreadsheetml/2006/main" count="345" uniqueCount="57">
  <si>
    <t>в % к пред. году</t>
  </si>
  <si>
    <t xml:space="preserve">     индекс промышленного производства</t>
  </si>
  <si>
    <t>%</t>
  </si>
  <si>
    <t xml:space="preserve">     индекс-дефлятор</t>
  </si>
  <si>
    <t>х</t>
  </si>
  <si>
    <t>тыс.руб.</t>
  </si>
  <si>
    <t xml:space="preserve">     в ценах соответствующих лет</t>
  </si>
  <si>
    <t>1.1. ООО "РЭК"</t>
  </si>
  <si>
    <t>Ореховское с/п</t>
  </si>
  <si>
    <t>в т.ч</t>
  </si>
  <si>
    <t>1.3. ИП Плюснин СН</t>
  </si>
  <si>
    <t>Степановское с/п</t>
  </si>
  <si>
    <t>1.2. ООО "Проект ОБЛО"</t>
  </si>
  <si>
    <t>1.1. ООО "Экобиоэнергия"</t>
  </si>
  <si>
    <t>Дмитриевское с/п</t>
  </si>
  <si>
    <t>в.т.ч</t>
  </si>
  <si>
    <t xml:space="preserve">     индекс производства</t>
  </si>
  <si>
    <t>в том числе по видам деятельности:</t>
  </si>
  <si>
    <t xml:space="preserve">Отгружено товаров собственного производства, выполнено работ и услуг собственными силами (без НДС и акцизов) по разделам  В,C,D,E  </t>
  </si>
  <si>
    <t>Промышленное производство</t>
  </si>
  <si>
    <t>4.2.  ИП Давтян АА</t>
  </si>
  <si>
    <t>4.1.СПК Маяк"</t>
  </si>
  <si>
    <t>3.3. ООО "Бирюса"</t>
  </si>
  <si>
    <t>3.2. ЗАО "Родина"</t>
  </si>
  <si>
    <t>1.5. Колхоз "Ладыгино"</t>
  </si>
  <si>
    <t>Березовское с/п</t>
  </si>
  <si>
    <t>1.4. ООО "Форис"</t>
  </si>
  <si>
    <t>1.3.  ООО "Флора"</t>
  </si>
  <si>
    <t>1.2.ИП Васильева ЕН</t>
  </si>
  <si>
    <t>Лопаревское с/п</t>
  </si>
  <si>
    <t>1.1.ООО "Векса"</t>
  </si>
  <si>
    <t xml:space="preserve">в том числе  </t>
  </si>
  <si>
    <t>в том числе по предприятиям</t>
  </si>
  <si>
    <t xml:space="preserve">Отгружено товаров собственного производства, выполнено работ и услуг собственными силами (без НДС и акцизов).  Сельское хозяйство, охота и лесное хозяйство (раздел А) </t>
  </si>
  <si>
    <t>3 вариант целевой</t>
  </si>
  <si>
    <t>2 вариант базовый</t>
  </si>
  <si>
    <t>1 вариант консервативный</t>
  </si>
  <si>
    <t>прогноз</t>
  </si>
  <si>
    <t>оценка</t>
  </si>
  <si>
    <t>отчет</t>
  </si>
  <si>
    <t>Единица</t>
  </si>
  <si>
    <t>Показатели</t>
  </si>
  <si>
    <t>Галичскому муниципальному району</t>
  </si>
  <si>
    <t>Форма 1</t>
  </si>
  <si>
    <t>Прогноз социально-экономического развития на  2020- 2024 годы по Галичскому муниципальному району</t>
  </si>
  <si>
    <t xml:space="preserve">     в ценах 2018 года</t>
  </si>
  <si>
    <t>в ценах 2018 года</t>
  </si>
  <si>
    <t xml:space="preserve">Обрабатывающее производство  (раздел С) </t>
  </si>
  <si>
    <t xml:space="preserve"> </t>
  </si>
  <si>
    <t>1.3.ООО ГК "Форест"</t>
  </si>
  <si>
    <r>
      <t xml:space="preserve">02.2  Лесозаготовки </t>
    </r>
    <r>
      <rPr>
        <sz val="10"/>
        <rFont val="Times New Roman Cyr"/>
        <charset val="204"/>
      </rPr>
      <t>всего по муниципальному району</t>
    </r>
  </si>
  <si>
    <t>15. Производство пищевых продуктов, включая напитки и табака</t>
  </si>
  <si>
    <t>1.1. АО "Галичское"по птицеводсту  - 15.13</t>
  </si>
  <si>
    <t>1.2. ООО "Галич-Мясопродукт" -15.13</t>
  </si>
  <si>
    <t>1.2. ООО "Ореховское торговое предприятие" - 15.81</t>
  </si>
  <si>
    <t>Раздел : Обработка древесины и производство изделий из дерева - 16</t>
  </si>
  <si>
    <t>Раздел : Производство резиновых и пластмассовых изделий -22</t>
  </si>
</sst>
</file>

<file path=xl/styles.xml><?xml version="1.0" encoding="utf-8"?>
<styleSheet xmlns="http://schemas.openxmlformats.org/spreadsheetml/2006/main">
  <numFmts count="4">
    <numFmt numFmtId="164" formatCode="0.00;[Red]0.00"/>
    <numFmt numFmtId="165" formatCode="0.0;[Red]0.0"/>
    <numFmt numFmtId="166" formatCode="0.0_)"/>
    <numFmt numFmtId="167" formatCode="0.0"/>
  </numFmts>
  <fonts count="16">
    <font>
      <sz val="10"/>
      <name val="Times New Roman Cyr"/>
      <charset val="204"/>
    </font>
    <font>
      <sz val="12"/>
      <name val="Times New Roman Cyr"/>
      <family val="1"/>
      <charset val="204"/>
    </font>
    <font>
      <sz val="11"/>
      <name val="Times New Roman Cyr"/>
      <family val="1"/>
      <charset val="204"/>
    </font>
    <font>
      <b/>
      <sz val="10"/>
      <name val="Times New Roman Cyr"/>
      <charset val="204"/>
    </font>
    <font>
      <b/>
      <i/>
      <sz val="10"/>
      <name val="Times New Roman Cyr"/>
      <charset val="204"/>
    </font>
    <font>
      <sz val="10"/>
      <name val="Times New Roman Cyr"/>
      <family val="1"/>
      <charset val="204"/>
    </font>
    <font>
      <sz val="10"/>
      <color rgb="FFFF0000"/>
      <name val="Times New Roman Cyr"/>
      <charset val="204"/>
    </font>
    <font>
      <b/>
      <sz val="10"/>
      <color rgb="FFFF0000"/>
      <name val="Times New Roman Cyr"/>
      <charset val="204"/>
    </font>
    <font>
      <sz val="12"/>
      <color rgb="FFFF0000"/>
      <name val="Times New Roman Cyr"/>
      <family val="1"/>
      <charset val="204"/>
    </font>
    <font>
      <sz val="11"/>
      <color rgb="FFFF0000"/>
      <name val="Times New Roman Cyr"/>
      <family val="1"/>
      <charset val="204"/>
    </font>
    <font>
      <sz val="10"/>
      <color rgb="FFFF0000"/>
      <name val="Times New Roman Cyr"/>
      <family val="1"/>
      <charset val="204"/>
    </font>
    <font>
      <sz val="11"/>
      <color rgb="FFFF0000"/>
      <name val="Arial Cyr"/>
      <family val="2"/>
      <charset val="204"/>
    </font>
    <font>
      <b/>
      <i/>
      <sz val="10"/>
      <color rgb="FFFF0000"/>
      <name val="Times New Roman Cyr"/>
      <charset val="204"/>
    </font>
    <font>
      <b/>
      <i/>
      <sz val="10"/>
      <name val="Times New Roman Cyr"/>
      <family val="1"/>
      <charset val="204"/>
    </font>
    <font>
      <sz val="12"/>
      <name val="Times New Roman Cyr"/>
      <charset val="204"/>
    </font>
    <font>
      <b/>
      <sz val="10"/>
      <name val="Times New Roman Cyr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15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164" fontId="0" fillId="2" borderId="1" xfId="0" applyNumberFormat="1" applyFont="1" applyFill="1" applyBorder="1"/>
    <xf numFmtId="0" fontId="8" fillId="0" borderId="0" xfId="0" applyFont="1"/>
    <xf numFmtId="164" fontId="6" fillId="2" borderId="1" xfId="0" applyNumberFormat="1" applyFont="1" applyFill="1" applyBorder="1"/>
    <xf numFmtId="164" fontId="10" fillId="2" borderId="1" xfId="0" applyNumberFormat="1" applyFont="1" applyFill="1" applyBorder="1"/>
    <xf numFmtId="0" fontId="0" fillId="2" borderId="1" xfId="0" applyFont="1" applyFill="1" applyBorder="1"/>
    <xf numFmtId="0" fontId="1" fillId="2" borderId="0" xfId="0" applyFont="1" applyFill="1"/>
    <xf numFmtId="0" fontId="0" fillId="2" borderId="1" xfId="0" applyFont="1" applyFill="1" applyBorder="1" applyAlignment="1">
      <alignment horizontal="left"/>
    </xf>
    <xf numFmtId="164" fontId="0" fillId="2" borderId="1" xfId="0" applyNumberFormat="1" applyFont="1" applyFill="1" applyBorder="1" applyAlignment="1">
      <alignment horizontal="center"/>
    </xf>
    <xf numFmtId="164" fontId="5" fillId="2" borderId="1" xfId="0" applyNumberFormat="1" applyFont="1" applyFill="1" applyBorder="1"/>
    <xf numFmtId="164" fontId="0" fillId="2" borderId="1" xfId="0" applyNumberFormat="1" applyFill="1" applyBorder="1" applyAlignment="1">
      <alignment horizontal="center"/>
    </xf>
    <xf numFmtId="0" fontId="5" fillId="2" borderId="1" xfId="0" applyFont="1" applyFill="1" applyBorder="1" applyAlignment="1">
      <alignment horizontal="left"/>
    </xf>
    <xf numFmtId="16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/>
    <xf numFmtId="165" fontId="5" fillId="2" borderId="1" xfId="0" applyNumberFormat="1" applyFont="1" applyFill="1" applyBorder="1"/>
    <xf numFmtId="0" fontId="0" fillId="2" borderId="1" xfId="0" applyFill="1" applyBorder="1" applyAlignment="1">
      <alignment horizontal="left"/>
    </xf>
    <xf numFmtId="0" fontId="0" fillId="2" borderId="1" xfId="0" applyFont="1" applyFill="1" applyBorder="1" applyAlignment="1">
      <alignment wrapText="1"/>
    </xf>
    <xf numFmtId="164" fontId="0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/>
    <xf numFmtId="164" fontId="0" fillId="2" borderId="1" xfId="0" applyNumberFormat="1" applyFont="1" applyFill="1" applyBorder="1" applyAlignment="1">
      <alignment wrapText="1"/>
    </xf>
    <xf numFmtId="164" fontId="0" fillId="2" borderId="2" xfId="0" applyNumberFormat="1" applyFont="1" applyFill="1" applyBorder="1" applyAlignment="1">
      <alignment horizontal="center"/>
    </xf>
    <xf numFmtId="0" fontId="8" fillId="2" borderId="0" xfId="0" applyFont="1" applyFill="1"/>
    <xf numFmtId="0" fontId="9" fillId="2" borderId="0" xfId="0" applyFont="1" applyFill="1" applyAlignment="1">
      <alignment horizontal="right"/>
    </xf>
    <xf numFmtId="0" fontId="2" fillId="2" borderId="0" xfId="0" applyFont="1" applyFill="1"/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/>
    <xf numFmtId="0" fontId="6" fillId="2" borderId="0" xfId="0" applyFont="1" applyFill="1" applyBorder="1"/>
    <xf numFmtId="0" fontId="6" fillId="2" borderId="0" xfId="0" applyFont="1" applyFill="1"/>
    <xf numFmtId="164" fontId="0" fillId="2" borderId="1" xfId="0" applyNumberFormat="1" applyFill="1" applyBorder="1"/>
    <xf numFmtId="2" fontId="5" fillId="2" borderId="1" xfId="0" applyNumberFormat="1" applyFont="1" applyFill="1" applyBorder="1"/>
    <xf numFmtId="0" fontId="8" fillId="2" borderId="1" xfId="0" applyFont="1" applyFill="1" applyBorder="1"/>
    <xf numFmtId="0" fontId="14" fillId="2" borderId="1" xfId="0" applyFont="1" applyFill="1" applyBorder="1"/>
    <xf numFmtId="2" fontId="0" fillId="2" borderId="1" xfId="0" applyNumberFormat="1" applyFont="1" applyFill="1" applyBorder="1"/>
    <xf numFmtId="0" fontId="7" fillId="2" borderId="1" xfId="0" applyFont="1" applyFill="1" applyBorder="1"/>
    <xf numFmtId="164" fontId="6" fillId="2" borderId="1" xfId="0" applyNumberFormat="1" applyFont="1" applyFill="1" applyBorder="1" applyAlignment="1">
      <alignment horizontal="center" wrapText="1"/>
    </xf>
    <xf numFmtId="164" fontId="6" fillId="2" borderId="5" xfId="0" applyNumberFormat="1" applyFont="1" applyFill="1" applyBorder="1"/>
    <xf numFmtId="164" fontId="6" fillId="2" borderId="4" xfId="0" applyNumberFormat="1" applyFont="1" applyFill="1" applyBorder="1"/>
    <xf numFmtId="167" fontId="5" fillId="2" borderId="1" xfId="0" applyNumberFormat="1" applyFont="1" applyFill="1" applyBorder="1"/>
    <xf numFmtId="166" fontId="11" fillId="2" borderId="0" xfId="0" applyNumberFormat="1" applyFont="1" applyFill="1" applyBorder="1" applyAlignment="1">
      <alignment vertical="center"/>
    </xf>
    <xf numFmtId="165" fontId="5" fillId="2" borderId="3" xfId="0" applyNumberFormat="1" applyFont="1" applyFill="1" applyBorder="1"/>
    <xf numFmtId="164" fontId="12" fillId="2" borderId="1" xfId="0" applyNumberFormat="1" applyFont="1" applyFill="1" applyBorder="1"/>
    <xf numFmtId="2" fontId="6" fillId="2" borderId="0" xfId="0" applyNumberFormat="1" applyFont="1" applyFill="1" applyBorder="1"/>
    <xf numFmtId="2" fontId="5" fillId="2" borderId="0" xfId="0" applyNumberFormat="1" applyFont="1" applyFill="1" applyBorder="1"/>
    <xf numFmtId="0" fontId="5" fillId="2" borderId="0" xfId="0" applyFont="1" applyFill="1" applyBorder="1"/>
    <xf numFmtId="164" fontId="6" fillId="2" borderId="0" xfId="0" applyNumberFormat="1" applyFont="1" applyFill="1" applyBorder="1"/>
    <xf numFmtId="0" fontId="5" fillId="2" borderId="0" xfId="0" applyFont="1" applyFill="1"/>
    <xf numFmtId="0" fontId="0" fillId="2" borderId="0" xfId="0" applyFont="1" applyFill="1"/>
    <xf numFmtId="0" fontId="14" fillId="2" borderId="0" xfId="0" applyFont="1" applyFill="1"/>
    <xf numFmtId="2" fontId="6" fillId="2" borderId="1" xfId="0" applyNumberFormat="1" applyFont="1" applyFill="1" applyBorder="1"/>
    <xf numFmtId="0" fontId="9" fillId="2" borderId="0" xfId="0" applyFont="1" applyFill="1"/>
    <xf numFmtId="0" fontId="2" fillId="2" borderId="0" xfId="0" applyFont="1" applyFill="1" applyAlignment="1">
      <alignment wrapText="1"/>
    </xf>
    <xf numFmtId="0" fontId="2" fillId="2" borderId="0" xfId="0" applyFont="1" applyFill="1" applyAlignment="1">
      <alignment horizontal="right"/>
    </xf>
    <xf numFmtId="0" fontId="0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10" fillId="2" borderId="1" xfId="0" applyFont="1" applyFill="1" applyBorder="1"/>
    <xf numFmtId="0" fontId="4" fillId="2" borderId="1" xfId="0" applyFont="1" applyFill="1" applyBorder="1"/>
    <xf numFmtId="0" fontId="0" fillId="2" borderId="1" xfId="0" applyFont="1" applyFill="1" applyBorder="1" applyAlignment="1">
      <alignment horizontal="center" wrapText="1"/>
    </xf>
    <xf numFmtId="164" fontId="10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vertical="distributed"/>
    </xf>
    <xf numFmtId="164" fontId="5" fillId="2" borderId="1" xfId="0" applyNumberFormat="1" applyFont="1" applyFill="1" applyBorder="1" applyAlignment="1">
      <alignment horizontal="center" vertical="center" wrapText="1"/>
    </xf>
    <xf numFmtId="164" fontId="0" fillId="2" borderId="1" xfId="0" applyNumberFormat="1" applyFont="1" applyFill="1" applyBorder="1" applyAlignment="1">
      <alignment horizontal="center" wrapText="1"/>
    </xf>
    <xf numFmtId="0" fontId="0" fillId="2" borderId="1" xfId="0" applyFont="1" applyFill="1" applyBorder="1" applyAlignment="1">
      <alignment vertical="distributed"/>
    </xf>
    <xf numFmtId="164" fontId="7" fillId="2" borderId="1" xfId="0" applyNumberFormat="1" applyFont="1" applyFill="1" applyBorder="1"/>
    <xf numFmtId="0" fontId="1" fillId="2" borderId="0" xfId="0" applyFont="1" applyFill="1" applyAlignment="1">
      <alignment wrapText="1"/>
    </xf>
    <xf numFmtId="0" fontId="3" fillId="2" borderId="1" xfId="0" applyFont="1" applyFill="1" applyBorder="1" applyAlignment="1">
      <alignment horizontal="left"/>
    </xf>
    <xf numFmtId="164" fontId="0" fillId="2" borderId="3" xfId="0" applyNumberFormat="1" applyFont="1" applyFill="1" applyBorder="1" applyAlignment="1">
      <alignment wrapText="1"/>
    </xf>
    <xf numFmtId="164" fontId="0" fillId="2" borderId="5" xfId="0" applyNumberFormat="1" applyFont="1" applyFill="1" applyBorder="1"/>
    <xf numFmtId="164" fontId="10" fillId="2" borderId="5" xfId="0" applyNumberFormat="1" applyFont="1" applyFill="1" applyBorder="1"/>
    <xf numFmtId="0" fontId="15" fillId="2" borderId="1" xfId="0" applyFont="1" applyFill="1" applyBorder="1" applyAlignment="1">
      <alignment vertical="distributed"/>
    </xf>
    <xf numFmtId="164" fontId="5" fillId="2" borderId="2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left" wrapText="1"/>
    </xf>
    <xf numFmtId="0" fontId="3" fillId="2" borderId="1" xfId="0" applyFont="1" applyFill="1" applyBorder="1" applyAlignment="1">
      <alignment horizontal="justify" vertical="justify"/>
    </xf>
    <xf numFmtId="0" fontId="5" fillId="2" borderId="1" xfId="0" applyFont="1" applyFill="1" applyBorder="1" applyAlignment="1">
      <alignment wrapText="1"/>
    </xf>
    <xf numFmtId="0" fontId="0" fillId="2" borderId="1" xfId="0" applyFill="1" applyBorder="1" applyAlignment="1">
      <alignment wrapText="1"/>
    </xf>
    <xf numFmtId="0" fontId="0" fillId="2" borderId="0" xfId="0" applyFont="1" applyFill="1" applyAlignment="1">
      <alignment wrapText="1"/>
    </xf>
    <xf numFmtId="0" fontId="10" fillId="2" borderId="0" xfId="0" applyFont="1" applyFill="1"/>
    <xf numFmtId="0" fontId="3" fillId="3" borderId="1" xfId="0" applyFont="1" applyFill="1" applyBorder="1" applyAlignment="1">
      <alignment vertical="distributed"/>
    </xf>
    <xf numFmtId="0" fontId="4" fillId="3" borderId="1" xfId="0" applyFont="1" applyFill="1" applyBorder="1"/>
    <xf numFmtId="0" fontId="3" fillId="3" borderId="1" xfId="0" applyFont="1" applyFill="1" applyBorder="1"/>
    <xf numFmtId="164" fontId="0" fillId="3" borderId="1" xfId="0" applyNumberFormat="1" applyFont="1" applyFill="1" applyBorder="1" applyAlignment="1">
      <alignment wrapText="1"/>
    </xf>
    <xf numFmtId="164" fontId="4" fillId="3" borderId="1" xfId="0" applyNumberFormat="1" applyFont="1" applyFill="1" applyBorder="1" applyAlignment="1">
      <alignment wrapText="1"/>
    </xf>
    <xf numFmtId="164" fontId="4" fillId="3" borderId="1" xfId="0" applyNumberFormat="1" applyFont="1" applyFill="1" applyBorder="1"/>
    <xf numFmtId="164" fontId="13" fillId="3" borderId="1" xfId="0" applyNumberFormat="1" applyFont="1" applyFill="1" applyBorder="1"/>
    <xf numFmtId="164" fontId="12" fillId="3" borderId="1" xfId="0" applyNumberFormat="1" applyFont="1" applyFill="1" applyBorder="1"/>
    <xf numFmtId="164" fontId="0" fillId="3" borderId="1" xfId="0" applyNumberFormat="1" applyFont="1" applyFill="1" applyBorder="1"/>
    <xf numFmtId="164" fontId="10" fillId="3" borderId="1" xfId="0" applyNumberFormat="1" applyFont="1" applyFill="1" applyBorder="1"/>
    <xf numFmtId="164" fontId="6" fillId="3" borderId="1" xfId="0" applyNumberFormat="1" applyFont="1" applyFill="1" applyBorder="1"/>
    <xf numFmtId="0" fontId="5" fillId="2" borderId="1" xfId="0" applyFont="1" applyFill="1" applyBorder="1" applyAlignment="1">
      <alignment horizontal="center"/>
    </xf>
    <xf numFmtId="164" fontId="0" fillId="2" borderId="3" xfId="0" applyNumberFormat="1" applyFont="1" applyFill="1" applyBorder="1" applyAlignment="1"/>
    <xf numFmtId="164" fontId="0" fillId="2" borderId="5" xfId="0" applyNumberFormat="1" applyFont="1" applyFill="1" applyBorder="1" applyAlignment="1"/>
    <xf numFmtId="164" fontId="0" fillId="2" borderId="4" xfId="0" applyNumberFormat="1" applyFont="1" applyFill="1" applyBorder="1" applyAlignment="1"/>
    <xf numFmtId="0" fontId="2" fillId="2" borderId="0" xfId="0" applyFont="1" applyFill="1" applyAlignment="1">
      <alignment horizontal="right"/>
    </xf>
    <xf numFmtId="0" fontId="0" fillId="2" borderId="3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164" fontId="5" fillId="2" borderId="3" xfId="0" applyNumberFormat="1" applyFont="1" applyFill="1" applyBorder="1" applyAlignment="1">
      <alignment horizontal="center"/>
    </xf>
    <xf numFmtId="164" fontId="5" fillId="2" borderId="5" xfId="0" applyNumberFormat="1" applyFont="1" applyFill="1" applyBorder="1" applyAlignment="1">
      <alignment horizontal="center"/>
    </xf>
    <xf numFmtId="164" fontId="5" fillId="2" borderId="4" xfId="0" applyNumberFormat="1" applyFont="1" applyFill="1" applyBorder="1" applyAlignment="1">
      <alignment horizontal="center"/>
    </xf>
    <xf numFmtId="0" fontId="3" fillId="2" borderId="8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0" fillId="2" borderId="3" xfId="0" applyFont="1" applyFill="1" applyBorder="1"/>
    <xf numFmtId="0" fontId="0" fillId="2" borderId="5" xfId="0" applyFont="1" applyFill="1" applyBorder="1"/>
    <xf numFmtId="0" fontId="0" fillId="2" borderId="6" xfId="0" applyFont="1" applyFill="1" applyBorder="1"/>
    <xf numFmtId="0" fontId="0" fillId="2" borderId="8" xfId="0" applyFont="1" applyFill="1" applyBorder="1" applyAlignment="1">
      <alignment horizontal="center" vertical="center" wrapText="1"/>
    </xf>
    <xf numFmtId="0" fontId="0" fillId="2" borderId="7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/>
    </xf>
    <xf numFmtId="0" fontId="5" fillId="2" borderId="8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W183"/>
  <sheetViews>
    <sheetView tabSelected="1" zoomScale="95" zoomScaleNormal="95" workbookViewId="0">
      <pane ySplit="6" topLeftCell="A163" activePane="bottomLeft" state="frozen"/>
      <selection pane="bottomLeft" activeCell="P181" sqref="P181"/>
    </sheetView>
  </sheetViews>
  <sheetFormatPr defaultRowHeight="15.75"/>
  <cols>
    <col min="1" max="1" width="0.5" style="1" customWidth="1"/>
    <col min="2" max="2" width="12" style="2" hidden="1" customWidth="1"/>
    <col min="3" max="3" width="10.6640625" style="1" hidden="1" customWidth="1"/>
    <col min="4" max="4" width="33.5" style="1" customWidth="1"/>
    <col min="5" max="5" width="11.5" style="1" customWidth="1"/>
    <col min="6" max="6" width="10.33203125" style="1" customWidth="1"/>
    <col min="7" max="7" width="10.33203125" style="4" customWidth="1"/>
    <col min="8" max="8" width="11.6640625" style="4" customWidth="1"/>
    <col min="9" max="9" width="10.33203125" style="23" customWidth="1"/>
    <col min="10" max="10" width="9.83203125" style="23" customWidth="1"/>
    <col min="11" max="11" width="10.6640625" style="23" customWidth="1"/>
    <col min="12" max="12" width="10.1640625" style="23" customWidth="1"/>
    <col min="13" max="13" width="12" style="23" customWidth="1"/>
    <col min="14" max="14" width="9.83203125" style="23" customWidth="1"/>
    <col min="15" max="15" width="11.1640625" style="23" bestFit="1" customWidth="1"/>
    <col min="16" max="17" width="10.5" style="23" customWidth="1"/>
    <col min="18" max="19" width="10.5" style="23" bestFit="1" customWidth="1"/>
    <col min="20" max="20" width="12" style="23" customWidth="1"/>
    <col min="21" max="21" width="11.33203125" style="23" customWidth="1"/>
    <col min="22" max="22" width="11.1640625" style="23" customWidth="1"/>
    <col min="23" max="23" width="11.83203125" style="23" customWidth="1"/>
    <col min="24" max="16384" width="9.33203125" style="1"/>
  </cols>
  <sheetData>
    <row r="1" spans="1:23" s="8" customFormat="1">
      <c r="A1" s="25"/>
      <c r="B1" s="52"/>
      <c r="C1" s="96" t="s">
        <v>43</v>
      </c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23"/>
      <c r="P1" s="23"/>
      <c r="Q1" s="23"/>
      <c r="R1" s="23"/>
      <c r="S1" s="23"/>
      <c r="T1" s="23"/>
      <c r="U1" s="23"/>
      <c r="V1" s="23"/>
      <c r="W1" s="23"/>
    </row>
    <row r="2" spans="1:23" s="8" customFormat="1">
      <c r="A2" s="25"/>
      <c r="B2" s="52"/>
      <c r="C2" s="53"/>
      <c r="D2" s="112" t="s">
        <v>44</v>
      </c>
      <c r="E2" s="112"/>
      <c r="F2" s="112"/>
      <c r="G2" s="112"/>
      <c r="H2" s="112"/>
      <c r="I2" s="112"/>
      <c r="J2" s="112"/>
      <c r="K2" s="112"/>
      <c r="L2" s="112"/>
      <c r="M2" s="112"/>
      <c r="N2" s="24"/>
      <c r="O2" s="23"/>
      <c r="P2" s="23"/>
      <c r="Q2" s="23"/>
      <c r="R2" s="23"/>
      <c r="S2" s="23"/>
      <c r="T2" s="23"/>
      <c r="U2" s="23"/>
      <c r="V2" s="23"/>
      <c r="W2" s="23"/>
    </row>
    <row r="3" spans="1:23" s="8" customFormat="1" ht="12" customHeight="1">
      <c r="A3" s="25"/>
      <c r="B3" s="52"/>
      <c r="C3" s="25"/>
      <c r="D3" s="25"/>
      <c r="E3" s="25"/>
      <c r="F3" s="25"/>
      <c r="G3" s="51"/>
      <c r="H3" s="51"/>
      <c r="I3" s="25"/>
      <c r="J3" s="25"/>
      <c r="K3" s="25"/>
      <c r="L3" s="25"/>
      <c r="M3" s="25"/>
    </row>
    <row r="4" spans="1:23" s="8" customFormat="1" hidden="1">
      <c r="A4" s="25"/>
      <c r="B4" s="52"/>
      <c r="C4" s="25"/>
      <c r="D4" s="25"/>
      <c r="E4" s="25"/>
      <c r="F4" s="25"/>
      <c r="G4" s="51"/>
      <c r="H4" s="51"/>
      <c r="I4" s="25"/>
      <c r="J4" s="25"/>
      <c r="K4" s="25"/>
      <c r="L4" s="25"/>
      <c r="M4" s="25"/>
    </row>
    <row r="5" spans="1:23" s="8" customFormat="1" hidden="1">
      <c r="A5" s="25" t="s">
        <v>42</v>
      </c>
      <c r="B5" s="52"/>
      <c r="C5" s="25"/>
      <c r="D5" s="25"/>
      <c r="E5" s="25"/>
      <c r="F5" s="25"/>
      <c r="G5" s="51"/>
      <c r="H5" s="51"/>
      <c r="I5" s="25"/>
      <c r="J5" s="25"/>
      <c r="K5" s="25"/>
      <c r="L5" s="25"/>
      <c r="M5" s="25"/>
    </row>
    <row r="6" spans="1:23" s="8" customFormat="1" ht="9" customHeight="1">
      <c r="A6" s="25"/>
      <c r="B6" s="52"/>
      <c r="C6" s="25"/>
      <c r="D6" s="25"/>
      <c r="E6" s="25"/>
      <c r="F6" s="25"/>
      <c r="G6" s="51"/>
      <c r="H6" s="51"/>
      <c r="I6" s="25"/>
      <c r="J6" s="25"/>
      <c r="K6" s="25"/>
      <c r="L6" s="25"/>
      <c r="M6" s="25"/>
    </row>
    <row r="7" spans="1:23" s="8" customFormat="1">
      <c r="A7" s="25"/>
      <c r="B7" s="52"/>
      <c r="C7" s="25"/>
      <c r="D7" s="109" t="s">
        <v>41</v>
      </c>
      <c r="E7" s="109" t="s">
        <v>40</v>
      </c>
      <c r="F7" s="54">
        <v>2017</v>
      </c>
      <c r="G7" s="55">
        <v>2018</v>
      </c>
      <c r="H7" s="54">
        <v>2019</v>
      </c>
      <c r="I7" s="92">
        <v>2020</v>
      </c>
      <c r="J7" s="92"/>
      <c r="K7" s="92"/>
      <c r="L7" s="92">
        <v>2021</v>
      </c>
      <c r="M7" s="92"/>
      <c r="N7" s="92"/>
      <c r="O7" s="92">
        <v>2022</v>
      </c>
      <c r="P7" s="92"/>
      <c r="Q7" s="92"/>
      <c r="R7" s="92">
        <v>2023</v>
      </c>
      <c r="S7" s="92"/>
      <c r="T7" s="92"/>
      <c r="U7" s="92">
        <v>2024</v>
      </c>
      <c r="V7" s="92"/>
      <c r="W7" s="92"/>
    </row>
    <row r="8" spans="1:23" s="8" customFormat="1">
      <c r="A8" s="25"/>
      <c r="B8" s="52"/>
      <c r="C8" s="25"/>
      <c r="D8" s="110"/>
      <c r="E8" s="110"/>
      <c r="F8" s="109" t="s">
        <v>39</v>
      </c>
      <c r="G8" s="113" t="s">
        <v>39</v>
      </c>
      <c r="H8" s="109" t="s">
        <v>38</v>
      </c>
      <c r="I8" s="92" t="s">
        <v>37</v>
      </c>
      <c r="J8" s="92"/>
      <c r="K8" s="92"/>
      <c r="L8" s="92" t="s">
        <v>37</v>
      </c>
      <c r="M8" s="92"/>
      <c r="N8" s="92"/>
      <c r="O8" s="92" t="s">
        <v>37</v>
      </c>
      <c r="P8" s="92"/>
      <c r="Q8" s="92"/>
      <c r="R8" s="92" t="s">
        <v>37</v>
      </c>
      <c r="S8" s="92"/>
      <c r="T8" s="92"/>
      <c r="U8" s="92" t="s">
        <v>37</v>
      </c>
      <c r="V8" s="92"/>
      <c r="W8" s="92"/>
    </row>
    <row r="9" spans="1:23" s="8" customFormat="1" ht="38.25">
      <c r="A9" s="25"/>
      <c r="B9" s="52"/>
      <c r="C9" s="25"/>
      <c r="D9" s="111"/>
      <c r="E9" s="111"/>
      <c r="F9" s="111"/>
      <c r="G9" s="114"/>
      <c r="H9" s="111"/>
      <c r="I9" s="26" t="s">
        <v>36</v>
      </c>
      <c r="J9" s="26" t="s">
        <v>35</v>
      </c>
      <c r="K9" s="26" t="s">
        <v>34</v>
      </c>
      <c r="L9" s="26" t="s">
        <v>36</v>
      </c>
      <c r="M9" s="26" t="s">
        <v>35</v>
      </c>
      <c r="N9" s="26" t="s">
        <v>34</v>
      </c>
      <c r="O9" s="26" t="s">
        <v>36</v>
      </c>
      <c r="P9" s="26" t="s">
        <v>35</v>
      </c>
      <c r="Q9" s="26" t="s">
        <v>34</v>
      </c>
      <c r="R9" s="26" t="s">
        <v>36</v>
      </c>
      <c r="S9" s="26" t="s">
        <v>35</v>
      </c>
      <c r="T9" s="26" t="s">
        <v>34</v>
      </c>
      <c r="U9" s="26" t="s">
        <v>36</v>
      </c>
      <c r="V9" s="26" t="s">
        <v>35</v>
      </c>
      <c r="W9" s="26" t="s">
        <v>34</v>
      </c>
    </row>
    <row r="10" spans="1:23" s="8" customFormat="1">
      <c r="A10" s="25"/>
      <c r="B10" s="52"/>
      <c r="C10" s="25"/>
      <c r="D10" s="103" t="s">
        <v>33</v>
      </c>
      <c r="E10" s="56"/>
      <c r="F10" s="56"/>
      <c r="G10" s="57"/>
      <c r="H10" s="58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</row>
    <row r="11" spans="1:23" s="8" customFormat="1">
      <c r="A11" s="25"/>
      <c r="B11" s="52"/>
      <c r="C11" s="25"/>
      <c r="D11" s="104"/>
      <c r="E11" s="18"/>
      <c r="F11" s="7"/>
      <c r="G11" s="59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3"/>
      <c r="S11" s="23"/>
      <c r="T11" s="23"/>
      <c r="U11" s="23"/>
      <c r="V11" s="23"/>
      <c r="W11" s="23"/>
    </row>
    <row r="12" spans="1:23" s="8" customFormat="1" ht="57.75" customHeight="1">
      <c r="A12" s="25"/>
      <c r="B12" s="52"/>
      <c r="C12" s="25"/>
      <c r="D12" s="105"/>
      <c r="E12" s="106"/>
      <c r="F12" s="107"/>
      <c r="G12" s="107"/>
      <c r="H12" s="107"/>
      <c r="I12" s="107"/>
      <c r="J12" s="107"/>
      <c r="K12" s="107"/>
      <c r="L12" s="108"/>
      <c r="M12" s="28"/>
      <c r="N12" s="29"/>
      <c r="O12" s="29"/>
      <c r="P12" s="29"/>
      <c r="Q12" s="29"/>
      <c r="R12" s="23"/>
      <c r="S12" s="23"/>
      <c r="T12" s="23"/>
      <c r="U12" s="23"/>
      <c r="V12" s="23"/>
      <c r="W12" s="23"/>
    </row>
    <row r="13" spans="1:23" s="8" customFormat="1">
      <c r="A13" s="25"/>
      <c r="B13" s="52"/>
      <c r="C13" s="25"/>
      <c r="D13" s="60" t="s">
        <v>32</v>
      </c>
      <c r="E13" s="61"/>
      <c r="F13" s="3"/>
      <c r="G13" s="59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</row>
    <row r="14" spans="1:23" s="8" customFormat="1" ht="25.5">
      <c r="A14" s="25"/>
      <c r="B14" s="52"/>
      <c r="C14" s="25"/>
      <c r="D14" s="81" t="s">
        <v>50</v>
      </c>
      <c r="E14" s="97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9"/>
      <c r="R14" s="23"/>
      <c r="S14" s="23"/>
      <c r="T14" s="23"/>
      <c r="U14" s="23"/>
      <c r="V14" s="23"/>
      <c r="W14" s="23"/>
    </row>
    <row r="15" spans="1:23" s="8" customFormat="1">
      <c r="A15" s="25"/>
      <c r="B15" s="52"/>
      <c r="C15" s="25"/>
      <c r="D15" s="7" t="s">
        <v>6</v>
      </c>
      <c r="E15" s="10" t="s">
        <v>5</v>
      </c>
      <c r="F15" s="30">
        <f>F26+F36+F41+F46+F56+F61+F66+F76+F81</f>
        <v>115538.6</v>
      </c>
      <c r="G15" s="30">
        <f t="shared" ref="G15:W15" si="0">G26+G36+G41+G46+G56+G61+G66+G76+G81</f>
        <v>195162.6</v>
      </c>
      <c r="H15" s="30">
        <f>H26+H36+H41+H46+H56+H61+H66+H76+H81</f>
        <v>221919.3</v>
      </c>
      <c r="I15" s="30">
        <f t="shared" si="0"/>
        <v>243969.59969999999</v>
      </c>
      <c r="J15" s="30">
        <f t="shared" si="0"/>
        <v>250495.50240000003</v>
      </c>
      <c r="K15" s="30">
        <f t="shared" si="0"/>
        <v>259195.22594999999</v>
      </c>
      <c r="L15" s="30">
        <f t="shared" si="0"/>
        <v>268292.7961722</v>
      </c>
      <c r="M15" s="30">
        <f t="shared" si="0"/>
        <v>272784.66739919997</v>
      </c>
      <c r="N15" s="30">
        <f t="shared" si="0"/>
        <v>282294.28122300003</v>
      </c>
      <c r="O15" s="30">
        <f t="shared" si="0"/>
        <v>287438.93302917603</v>
      </c>
      <c r="P15" s="30">
        <f t="shared" si="0"/>
        <v>292765.37394202559</v>
      </c>
      <c r="Q15" s="30">
        <f t="shared" si="0"/>
        <v>305882.42970384</v>
      </c>
      <c r="R15" s="30">
        <f t="shared" si="0"/>
        <v>312173.37670066638</v>
      </c>
      <c r="S15" s="30">
        <f t="shared" si="0"/>
        <v>314857.8721832899</v>
      </c>
      <c r="T15" s="30">
        <f t="shared" si="0"/>
        <v>327103.30133947998</v>
      </c>
      <c r="U15" s="30">
        <f t="shared" si="0"/>
        <v>336034.61601476982</v>
      </c>
      <c r="V15" s="30">
        <f t="shared" si="0"/>
        <v>340776.71687994216</v>
      </c>
      <c r="W15" s="30">
        <f t="shared" si="0"/>
        <v>355317.61475689569</v>
      </c>
    </row>
    <row r="16" spans="1:23" s="8" customFormat="1">
      <c r="A16" s="25"/>
      <c r="B16" s="52"/>
      <c r="C16" s="25"/>
      <c r="D16" s="17" t="s">
        <v>45</v>
      </c>
      <c r="E16" s="10" t="s">
        <v>5</v>
      </c>
      <c r="F16" s="10" t="s">
        <v>4</v>
      </c>
      <c r="G16" s="11">
        <f>G27+G37+G42+G47+G57+G62+G67+G77+G82</f>
        <v>195162.6</v>
      </c>
      <c r="H16" s="11">
        <f t="shared" ref="H16:W16" si="1">H27+H37+H42+H47+H57+H62+H67+H77+H82</f>
        <v>214414.78260869565</v>
      </c>
      <c r="I16" s="11">
        <f t="shared" si="1"/>
        <v>227090</v>
      </c>
      <c r="J16" s="11">
        <f t="shared" si="1"/>
        <v>234520</v>
      </c>
      <c r="K16" s="11">
        <f t="shared" si="1"/>
        <v>241030</v>
      </c>
      <c r="L16" s="11">
        <f t="shared" si="1"/>
        <v>240820</v>
      </c>
      <c r="M16" s="11">
        <f t="shared" si="1"/>
        <v>246990</v>
      </c>
      <c r="N16" s="11">
        <f t="shared" si="1"/>
        <v>252900</v>
      </c>
      <c r="O16" s="11">
        <f t="shared" si="1"/>
        <v>248800</v>
      </c>
      <c r="P16" s="11">
        <f t="shared" si="1"/>
        <v>255870</v>
      </c>
      <c r="Q16" s="11">
        <f t="shared" si="1"/>
        <v>264000</v>
      </c>
      <c r="R16" s="11">
        <f t="shared" si="1"/>
        <v>260820</v>
      </c>
      <c r="S16" s="11">
        <f t="shared" si="1"/>
        <v>265360</v>
      </c>
      <c r="T16" s="11">
        <f t="shared" si="1"/>
        <v>271980</v>
      </c>
      <c r="U16" s="11">
        <f t="shared" si="1"/>
        <v>271000</v>
      </c>
      <c r="V16" s="11">
        <f t="shared" si="1"/>
        <v>276690</v>
      </c>
      <c r="W16" s="11">
        <f t="shared" si="1"/>
        <v>284350</v>
      </c>
    </row>
    <row r="17" spans="1:23" s="8" customFormat="1">
      <c r="A17" s="25"/>
      <c r="B17" s="52"/>
      <c r="C17" s="25"/>
      <c r="D17" s="9" t="s">
        <v>3</v>
      </c>
      <c r="E17" s="10" t="s">
        <v>2</v>
      </c>
      <c r="F17" s="10"/>
      <c r="G17" s="62"/>
      <c r="H17" s="3">
        <v>103.5</v>
      </c>
      <c r="I17" s="3">
        <v>103.8</v>
      </c>
      <c r="J17" s="3">
        <v>103.2</v>
      </c>
      <c r="K17" s="3">
        <v>103.9</v>
      </c>
      <c r="L17" s="3">
        <v>103.7</v>
      </c>
      <c r="M17" s="3">
        <v>103.4</v>
      </c>
      <c r="N17" s="3">
        <v>103.8</v>
      </c>
      <c r="O17" s="3">
        <v>103.7</v>
      </c>
      <c r="P17" s="3">
        <v>103.6</v>
      </c>
      <c r="Q17" s="3">
        <v>103.8</v>
      </c>
      <c r="R17" s="7">
        <v>103.6</v>
      </c>
      <c r="S17" s="7">
        <v>103.7</v>
      </c>
      <c r="T17" s="7">
        <v>103.8</v>
      </c>
      <c r="U17" s="7">
        <v>103.6</v>
      </c>
      <c r="V17" s="7">
        <v>103.8</v>
      </c>
      <c r="W17" s="7">
        <v>103.9</v>
      </c>
    </row>
    <row r="18" spans="1:23" s="8" customFormat="1" ht="25.5">
      <c r="A18" s="25"/>
      <c r="B18" s="52"/>
      <c r="C18" s="25"/>
      <c r="D18" s="63" t="s">
        <v>16</v>
      </c>
      <c r="E18" s="64" t="s">
        <v>0</v>
      </c>
      <c r="F18" s="14"/>
      <c r="G18" s="11"/>
      <c r="H18" s="11">
        <f>H16/G16*100</f>
        <v>109.8646885257194</v>
      </c>
      <c r="I18" s="11">
        <f>I16/H16*100</f>
        <v>105.91154081686452</v>
      </c>
      <c r="J18" s="11">
        <f>J16/H16*100</f>
        <v>109.37678696715427</v>
      </c>
      <c r="K18" s="11">
        <f t="shared" ref="K18:W18" si="2">K16/H16*100</f>
        <v>112.41295822400306</v>
      </c>
      <c r="L18" s="11">
        <f t="shared" si="2"/>
        <v>106.0460610330706</v>
      </c>
      <c r="M18" s="11">
        <f t="shared" si="2"/>
        <v>105.31724373187788</v>
      </c>
      <c r="N18" s="11">
        <f t="shared" si="2"/>
        <v>104.92469817035224</v>
      </c>
      <c r="O18" s="11">
        <f t="shared" si="2"/>
        <v>103.31367826592475</v>
      </c>
      <c r="P18" s="11">
        <f t="shared" si="2"/>
        <v>103.59528725859346</v>
      </c>
      <c r="Q18" s="11">
        <f t="shared" si="2"/>
        <v>104.38908659549229</v>
      </c>
      <c r="R18" s="31">
        <f t="shared" si="2"/>
        <v>104.83118971061094</v>
      </c>
      <c r="S18" s="15">
        <f t="shared" si="2"/>
        <v>103.70891468323758</v>
      </c>
      <c r="T18" s="31">
        <f t="shared" si="2"/>
        <v>103.02272727272728</v>
      </c>
      <c r="U18" s="31">
        <f t="shared" si="2"/>
        <v>103.90307491756768</v>
      </c>
      <c r="V18" s="31">
        <f t="shared" si="2"/>
        <v>104.26967138981007</v>
      </c>
      <c r="W18" s="31">
        <f t="shared" si="2"/>
        <v>104.54812853886315</v>
      </c>
    </row>
    <row r="19" spans="1:23" s="8" customFormat="1">
      <c r="A19" s="25"/>
      <c r="B19" s="52"/>
      <c r="C19" s="25"/>
      <c r="D19" s="60" t="s">
        <v>31</v>
      </c>
      <c r="E19" s="65"/>
      <c r="F19" s="3"/>
      <c r="G19" s="6"/>
      <c r="H19" s="5"/>
      <c r="I19" s="5"/>
      <c r="J19" s="5"/>
      <c r="K19" s="5"/>
      <c r="L19" s="5"/>
      <c r="M19" s="5"/>
      <c r="N19" s="5"/>
      <c r="O19" s="5"/>
      <c r="P19" s="5"/>
      <c r="Q19" s="5"/>
      <c r="R19" s="32"/>
      <c r="S19" s="32"/>
      <c r="T19" s="32"/>
      <c r="U19" s="32"/>
      <c r="V19" s="32"/>
      <c r="W19" s="32"/>
    </row>
    <row r="20" spans="1:23" s="8" customFormat="1">
      <c r="A20" s="25"/>
      <c r="B20" s="52"/>
      <c r="C20" s="25"/>
      <c r="D20" s="7" t="s">
        <v>8</v>
      </c>
      <c r="E20" s="65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3"/>
      <c r="S20" s="33"/>
      <c r="T20" s="33"/>
      <c r="U20" s="33"/>
      <c r="V20" s="33"/>
      <c r="W20" s="33"/>
    </row>
    <row r="21" spans="1:23" s="8" customFormat="1">
      <c r="A21" s="25"/>
      <c r="B21" s="52"/>
      <c r="C21" s="25"/>
      <c r="D21" s="7" t="s">
        <v>6</v>
      </c>
      <c r="E21" s="10" t="s">
        <v>5</v>
      </c>
      <c r="F21" s="3">
        <v>1536</v>
      </c>
      <c r="G21" s="3">
        <f>G26</f>
        <v>14167.6</v>
      </c>
      <c r="H21" s="3">
        <f>H26</f>
        <v>19028.2</v>
      </c>
      <c r="I21" s="3">
        <f t="shared" ref="I21:W21" si="3">I26</f>
        <v>21271.734</v>
      </c>
      <c r="J21" s="3">
        <f t="shared" si="3"/>
        <v>22430.52</v>
      </c>
      <c r="K21" s="3">
        <f t="shared" si="3"/>
        <v>23980.639500000001</v>
      </c>
      <c r="L21" s="3">
        <f t="shared" si="3"/>
        <v>24955.396703999999</v>
      </c>
      <c r="M21" s="3">
        <f t="shared" si="3"/>
        <v>25954.247879999999</v>
      </c>
      <c r="N21" s="3">
        <f t="shared" si="3"/>
        <v>27012.738654000001</v>
      </c>
      <c r="O21" s="3">
        <f t="shared" si="3"/>
        <v>28073.818619811002</v>
      </c>
      <c r="P21" s="3">
        <f t="shared" si="3"/>
        <v>28604.894472</v>
      </c>
      <c r="Q21" s="3">
        <f t="shared" si="3"/>
        <v>30240.649300266003</v>
      </c>
      <c r="R21" s="3">
        <f t="shared" si="3"/>
        <v>30999.503322395751</v>
      </c>
      <c r="S21" s="3">
        <f t="shared" si="3"/>
        <v>31680.378306051549</v>
      </c>
      <c r="T21" s="3">
        <f t="shared" si="3"/>
        <v>32833.002892006043</v>
      </c>
      <c r="U21" s="3">
        <f t="shared" si="3"/>
        <v>33975.455641345739</v>
      </c>
      <c r="V21" s="3">
        <f t="shared" si="3"/>
        <v>34608.499563867066</v>
      </c>
      <c r="W21" s="3">
        <f t="shared" si="3"/>
        <v>36987.52029823848</v>
      </c>
    </row>
    <row r="22" spans="1:23" s="8" customFormat="1">
      <c r="A22" s="25"/>
      <c r="B22" s="52"/>
      <c r="C22" s="25"/>
      <c r="D22" s="9" t="s">
        <v>45</v>
      </c>
      <c r="E22" s="10" t="s">
        <v>5</v>
      </c>
      <c r="F22" s="10" t="s">
        <v>4</v>
      </c>
      <c r="G22" s="3">
        <f>G21</f>
        <v>14167.6</v>
      </c>
      <c r="H22" s="3">
        <f>H21/H23*100</f>
        <v>18384.734299516909</v>
      </c>
      <c r="I22" s="3">
        <v>19800</v>
      </c>
      <c r="J22" s="3">
        <v>21000</v>
      </c>
      <c r="K22" s="3">
        <v>22300</v>
      </c>
      <c r="L22" s="3">
        <v>22400</v>
      </c>
      <c r="M22" s="3">
        <v>23500</v>
      </c>
      <c r="N22" s="3">
        <v>24200</v>
      </c>
      <c r="O22" s="3">
        <v>24300</v>
      </c>
      <c r="P22" s="3">
        <v>25000</v>
      </c>
      <c r="Q22" s="3">
        <v>26100</v>
      </c>
      <c r="R22" s="7">
        <v>25900</v>
      </c>
      <c r="S22" s="7">
        <v>26700</v>
      </c>
      <c r="T22" s="7">
        <v>27300</v>
      </c>
      <c r="U22" s="7">
        <v>27400</v>
      </c>
      <c r="V22" s="7">
        <v>28100</v>
      </c>
      <c r="W22" s="7">
        <v>29600</v>
      </c>
    </row>
    <row r="23" spans="1:23" s="8" customFormat="1">
      <c r="A23" s="25"/>
      <c r="B23" s="52"/>
      <c r="C23" s="25"/>
      <c r="D23" s="9" t="s">
        <v>3</v>
      </c>
      <c r="E23" s="10" t="s">
        <v>2</v>
      </c>
      <c r="F23" s="10"/>
      <c r="G23" s="3"/>
      <c r="H23" s="3">
        <v>103.5</v>
      </c>
      <c r="I23" s="3">
        <v>103.8</v>
      </c>
      <c r="J23" s="3">
        <v>103.2</v>
      </c>
      <c r="K23" s="3">
        <v>103.9</v>
      </c>
      <c r="L23" s="3">
        <v>103.7</v>
      </c>
      <c r="M23" s="3">
        <v>103.4</v>
      </c>
      <c r="N23" s="3">
        <v>103.8</v>
      </c>
      <c r="O23" s="3">
        <v>103.7</v>
      </c>
      <c r="P23" s="3">
        <v>103.6</v>
      </c>
      <c r="Q23" s="3">
        <v>103.8</v>
      </c>
      <c r="R23" s="7">
        <v>103.6</v>
      </c>
      <c r="S23" s="7">
        <v>103.7</v>
      </c>
      <c r="T23" s="7">
        <v>103.8</v>
      </c>
      <c r="U23" s="7">
        <v>103.6</v>
      </c>
      <c r="V23" s="7">
        <v>103.8</v>
      </c>
      <c r="W23" s="7">
        <v>103.9</v>
      </c>
    </row>
    <row r="24" spans="1:23" s="8" customFormat="1" ht="25.5">
      <c r="A24" s="25"/>
      <c r="B24" s="52"/>
      <c r="C24" s="25"/>
      <c r="D24" s="66" t="s">
        <v>16</v>
      </c>
      <c r="E24" s="19" t="s">
        <v>0</v>
      </c>
      <c r="F24" s="10"/>
      <c r="G24" s="3"/>
      <c r="H24" s="3">
        <f>H22/G22*100</f>
        <v>129.76604576298675</v>
      </c>
      <c r="I24" s="3">
        <f>I22/H22*100</f>
        <v>107.69804816009922</v>
      </c>
      <c r="J24" s="3">
        <f>J22/H22*100</f>
        <v>114.22520259404463</v>
      </c>
      <c r="K24" s="3">
        <f t="shared" ref="K24:W24" si="4">K22/H22*100</f>
        <v>121.29628656415214</v>
      </c>
      <c r="L24" s="3">
        <f t="shared" si="4"/>
        <v>113.13131313131312</v>
      </c>
      <c r="M24" s="3">
        <f t="shared" si="4"/>
        <v>111.90476190476191</v>
      </c>
      <c r="N24" s="3">
        <f t="shared" si="4"/>
        <v>108.5201793721973</v>
      </c>
      <c r="O24" s="3">
        <f t="shared" si="4"/>
        <v>108.48214285714286</v>
      </c>
      <c r="P24" s="3">
        <f t="shared" si="4"/>
        <v>106.38297872340425</v>
      </c>
      <c r="Q24" s="3">
        <f t="shared" si="4"/>
        <v>107.85123966942149</v>
      </c>
      <c r="R24" s="3">
        <f t="shared" si="4"/>
        <v>106.58436213991769</v>
      </c>
      <c r="S24" s="3">
        <f t="shared" si="4"/>
        <v>106.80000000000001</v>
      </c>
      <c r="T24" s="3">
        <f t="shared" si="4"/>
        <v>104.59770114942528</v>
      </c>
      <c r="U24" s="3">
        <f t="shared" si="4"/>
        <v>105.7915057915058</v>
      </c>
      <c r="V24" s="3">
        <f t="shared" si="4"/>
        <v>105.24344569288388</v>
      </c>
      <c r="W24" s="34">
        <f t="shared" si="4"/>
        <v>108.42490842490842</v>
      </c>
    </row>
    <row r="25" spans="1:23" s="8" customFormat="1">
      <c r="A25" s="25"/>
      <c r="B25" s="52"/>
      <c r="C25" s="25"/>
      <c r="D25" s="20" t="s">
        <v>30</v>
      </c>
      <c r="E25" s="65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3"/>
      <c r="S25" s="33"/>
      <c r="T25" s="33"/>
      <c r="U25" s="33"/>
      <c r="V25" s="33"/>
      <c r="W25" s="33"/>
    </row>
    <row r="26" spans="1:23" s="8" customFormat="1">
      <c r="A26" s="25"/>
      <c r="B26" s="52"/>
      <c r="C26" s="25"/>
      <c r="D26" s="7" t="s">
        <v>6</v>
      </c>
      <c r="E26" s="10" t="s">
        <v>5</v>
      </c>
      <c r="F26" s="3">
        <v>1536</v>
      </c>
      <c r="G26" s="3">
        <v>14167.6</v>
      </c>
      <c r="H26" s="3">
        <v>19028.2</v>
      </c>
      <c r="I26" s="3">
        <f>I27*H28*I28/10000</f>
        <v>21271.734</v>
      </c>
      <c r="J26" s="3">
        <f>J27*H28*J28/10000</f>
        <v>22430.52</v>
      </c>
      <c r="K26" s="3">
        <f>K27*H28*K28/10000</f>
        <v>23980.639500000001</v>
      </c>
      <c r="L26" s="3">
        <f>L27*I28*H28*L28/1000000</f>
        <v>24955.396703999999</v>
      </c>
      <c r="M26" s="3">
        <f>M27*J28*H28*M28/1000000</f>
        <v>25954.247879999999</v>
      </c>
      <c r="N26" s="3">
        <f>N27*K28*H28*N28/1000000</f>
        <v>27012.738654000001</v>
      </c>
      <c r="O26" s="3">
        <f>O27*H28*I28*L28*O28/100000000</f>
        <v>28073.818619811002</v>
      </c>
      <c r="P26" s="3">
        <f>P27*H28*J28*M28*P28/100000000</f>
        <v>28604.894472</v>
      </c>
      <c r="Q26" s="3">
        <f>Q27*H28*K28*N28*Q28/100000000</f>
        <v>30240.649300266003</v>
      </c>
      <c r="R26" s="3">
        <f>R27*R28*H28*I28*L28*O28/10000000000</f>
        <v>30999.503322395751</v>
      </c>
      <c r="S26" s="3">
        <f>S27*S28*H28*J28*M28*P28/10000000000</f>
        <v>31680.378306051549</v>
      </c>
      <c r="T26" s="3">
        <f>T27*T28*H28*K28*N28*Q28/10000000000</f>
        <v>32833.002892006043</v>
      </c>
      <c r="U26" s="3">
        <f>U27*U28*H28*I28*L28*O28*R28/1000000000000</f>
        <v>33975.455641345739</v>
      </c>
      <c r="V26" s="3">
        <f>V27*V28*H28*J28*M28*P28*S28/1000000000000</f>
        <v>34608.499563867066</v>
      </c>
      <c r="W26" s="3">
        <f>W27*W28*H28*K28*N28*Q28*T28/1000000000000</f>
        <v>36987.52029823848</v>
      </c>
    </row>
    <row r="27" spans="1:23" s="8" customFormat="1">
      <c r="A27" s="25"/>
      <c r="B27" s="52"/>
      <c r="C27" s="25"/>
      <c r="D27" s="9" t="s">
        <v>46</v>
      </c>
      <c r="E27" s="10" t="s">
        <v>5</v>
      </c>
      <c r="F27" s="10" t="s">
        <v>4</v>
      </c>
      <c r="G27" s="3">
        <v>14167.6</v>
      </c>
      <c r="H27" s="3">
        <f>H26/H28*100</f>
        <v>18384.734299516909</v>
      </c>
      <c r="I27" s="3">
        <v>19800</v>
      </c>
      <c r="J27" s="3">
        <v>21000</v>
      </c>
      <c r="K27" s="3">
        <v>22300</v>
      </c>
      <c r="L27" s="3">
        <v>22400</v>
      </c>
      <c r="M27" s="3">
        <v>23500</v>
      </c>
      <c r="N27" s="3">
        <v>24200</v>
      </c>
      <c r="O27" s="3">
        <v>24300</v>
      </c>
      <c r="P27" s="3">
        <v>25000</v>
      </c>
      <c r="Q27" s="3">
        <v>26100</v>
      </c>
      <c r="R27" s="7">
        <v>25900</v>
      </c>
      <c r="S27" s="7">
        <v>26700</v>
      </c>
      <c r="T27" s="7">
        <v>27300</v>
      </c>
      <c r="U27" s="7">
        <v>27400</v>
      </c>
      <c r="V27" s="7">
        <v>28100</v>
      </c>
      <c r="W27" s="7">
        <v>29600</v>
      </c>
    </row>
    <row r="28" spans="1:23" s="8" customFormat="1">
      <c r="A28" s="25"/>
      <c r="B28" s="52"/>
      <c r="C28" s="25"/>
      <c r="D28" s="9" t="s">
        <v>3</v>
      </c>
      <c r="E28" s="10" t="s">
        <v>2</v>
      </c>
      <c r="F28" s="10"/>
      <c r="G28" s="6"/>
      <c r="H28" s="3">
        <v>103.5</v>
      </c>
      <c r="I28" s="3">
        <v>103.8</v>
      </c>
      <c r="J28" s="3">
        <v>103.2</v>
      </c>
      <c r="K28" s="3">
        <v>103.9</v>
      </c>
      <c r="L28" s="3">
        <v>103.7</v>
      </c>
      <c r="M28" s="3">
        <v>103.4</v>
      </c>
      <c r="N28" s="3">
        <v>103.8</v>
      </c>
      <c r="O28" s="3">
        <v>103.7</v>
      </c>
      <c r="P28" s="3">
        <v>103.6</v>
      </c>
      <c r="Q28" s="3">
        <v>103.8</v>
      </c>
      <c r="R28" s="15">
        <v>103.6</v>
      </c>
      <c r="S28" s="15">
        <v>103.7</v>
      </c>
      <c r="T28" s="15">
        <v>103.8</v>
      </c>
      <c r="U28" s="15">
        <v>103.6</v>
      </c>
      <c r="V28" s="15">
        <v>103.8</v>
      </c>
      <c r="W28" s="15">
        <v>103.9</v>
      </c>
    </row>
    <row r="29" spans="1:23" s="8" customFormat="1" ht="25.5">
      <c r="A29" s="25"/>
      <c r="B29" s="52"/>
      <c r="C29" s="25"/>
      <c r="D29" s="66" t="s">
        <v>16</v>
      </c>
      <c r="E29" s="19" t="s">
        <v>0</v>
      </c>
      <c r="F29" s="10"/>
      <c r="G29" s="6"/>
      <c r="H29" s="3">
        <f>H27/G27*100</f>
        <v>129.76604576298675</v>
      </c>
      <c r="I29" s="3">
        <f>I27/H27*100</f>
        <v>107.69804816009922</v>
      </c>
      <c r="J29" s="3">
        <f>J27/H27*100</f>
        <v>114.22520259404463</v>
      </c>
      <c r="K29" s="3">
        <f t="shared" ref="K29:W29" si="5">K27/H27*100</f>
        <v>121.29628656415214</v>
      </c>
      <c r="L29" s="3">
        <f t="shared" si="5"/>
        <v>113.13131313131312</v>
      </c>
      <c r="M29" s="3">
        <f t="shared" si="5"/>
        <v>111.90476190476191</v>
      </c>
      <c r="N29" s="3">
        <f t="shared" si="5"/>
        <v>108.5201793721973</v>
      </c>
      <c r="O29" s="3">
        <f t="shared" si="5"/>
        <v>108.48214285714286</v>
      </c>
      <c r="P29" s="3">
        <f t="shared" si="5"/>
        <v>106.38297872340425</v>
      </c>
      <c r="Q29" s="3">
        <f t="shared" si="5"/>
        <v>107.85123966942149</v>
      </c>
      <c r="R29" s="11">
        <f t="shared" si="5"/>
        <v>106.58436213991769</v>
      </c>
      <c r="S29" s="11">
        <f t="shared" si="5"/>
        <v>106.80000000000001</v>
      </c>
      <c r="T29" s="11">
        <f t="shared" si="5"/>
        <v>104.59770114942528</v>
      </c>
      <c r="U29" s="11">
        <f t="shared" si="5"/>
        <v>105.7915057915058</v>
      </c>
      <c r="V29" s="11">
        <f t="shared" si="5"/>
        <v>105.24344569288388</v>
      </c>
      <c r="W29" s="31">
        <f t="shared" si="5"/>
        <v>108.42490842490842</v>
      </c>
    </row>
    <row r="30" spans="1:23" s="8" customFormat="1">
      <c r="A30" s="25"/>
      <c r="B30" s="52"/>
      <c r="C30" s="25"/>
      <c r="D30" s="63" t="s">
        <v>29</v>
      </c>
      <c r="E30" s="64"/>
      <c r="F30" s="14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31"/>
    </row>
    <row r="31" spans="1:23" s="8" customFormat="1">
      <c r="A31" s="25"/>
      <c r="B31" s="52"/>
      <c r="C31" s="25"/>
      <c r="D31" s="15" t="s">
        <v>6</v>
      </c>
      <c r="E31" s="14" t="s">
        <v>5</v>
      </c>
      <c r="F31" s="14">
        <f t="shared" ref="F31:W31" si="6">F36+F41+F46</f>
        <v>81439</v>
      </c>
      <c r="G31" s="14">
        <f t="shared" si="6"/>
        <v>130749</v>
      </c>
      <c r="H31" s="14">
        <f>H36+H41+H46</f>
        <v>140756.1</v>
      </c>
      <c r="I31" s="14">
        <f>I36+I41+I46</f>
        <v>152554.85999999999</v>
      </c>
      <c r="J31" s="14">
        <f t="shared" si="6"/>
        <v>154450.152</v>
      </c>
      <c r="K31" s="14">
        <f t="shared" si="6"/>
        <v>157540.9725</v>
      </c>
      <c r="L31" s="14">
        <f t="shared" si="6"/>
        <v>165329.50316399999</v>
      </c>
      <c r="M31" s="14">
        <f t="shared" si="6"/>
        <v>165886.29921600001</v>
      </c>
      <c r="N31" s="14">
        <f t="shared" si="6"/>
        <v>170783.01711000002</v>
      </c>
      <c r="O31" s="14">
        <f t="shared" si="6"/>
        <v>176067.89949214802</v>
      </c>
      <c r="P31" s="14">
        <f t="shared" si="6"/>
        <v>177693.60446006397</v>
      </c>
      <c r="Q31" s="14">
        <f t="shared" si="6"/>
        <v>185151.561616188</v>
      </c>
      <c r="R31" s="14">
        <f t="shared" si="6"/>
        <v>190425.52040900243</v>
      </c>
      <c r="S31" s="14">
        <f t="shared" si="6"/>
        <v>190438.22914311886</v>
      </c>
      <c r="T31" s="14">
        <f t="shared" si="6"/>
        <v>197960.15663092287</v>
      </c>
      <c r="U31" s="14">
        <f t="shared" si="6"/>
        <v>204348.72590123274</v>
      </c>
      <c r="V31" s="14">
        <f t="shared" si="6"/>
        <v>206665.70202195345</v>
      </c>
      <c r="W31" s="14">
        <f t="shared" si="6"/>
        <v>215052.4406529339</v>
      </c>
    </row>
    <row r="32" spans="1:23" s="8" customFormat="1">
      <c r="A32" s="25"/>
      <c r="B32" s="52"/>
      <c r="C32" s="25"/>
      <c r="D32" s="13" t="s">
        <v>46</v>
      </c>
      <c r="E32" s="14" t="s">
        <v>5</v>
      </c>
      <c r="F32" s="14"/>
      <c r="G32" s="14">
        <f t="shared" ref="G32:W32" si="7">G37+G42+G47</f>
        <v>130749</v>
      </c>
      <c r="H32" s="14">
        <f t="shared" si="7"/>
        <v>135996.23188405798</v>
      </c>
      <c r="I32" s="14">
        <f t="shared" si="7"/>
        <v>142000</v>
      </c>
      <c r="J32" s="14">
        <f t="shared" si="7"/>
        <v>144600</v>
      </c>
      <c r="K32" s="14">
        <f t="shared" si="7"/>
        <v>146500</v>
      </c>
      <c r="L32" s="14">
        <f t="shared" si="7"/>
        <v>148400</v>
      </c>
      <c r="M32" s="14">
        <f t="shared" si="7"/>
        <v>150200</v>
      </c>
      <c r="N32" s="14">
        <f t="shared" si="7"/>
        <v>153000</v>
      </c>
      <c r="O32" s="14">
        <f t="shared" si="7"/>
        <v>152400</v>
      </c>
      <c r="P32" s="14">
        <f t="shared" si="7"/>
        <v>155300</v>
      </c>
      <c r="Q32" s="14">
        <f t="shared" si="7"/>
        <v>159800</v>
      </c>
      <c r="R32" s="14">
        <f t="shared" si="7"/>
        <v>159100</v>
      </c>
      <c r="S32" s="14">
        <f t="shared" si="7"/>
        <v>160500</v>
      </c>
      <c r="T32" s="14">
        <f t="shared" si="7"/>
        <v>164600</v>
      </c>
      <c r="U32" s="14">
        <f t="shared" si="7"/>
        <v>164800</v>
      </c>
      <c r="V32" s="14">
        <f t="shared" si="7"/>
        <v>167800</v>
      </c>
      <c r="W32" s="14">
        <f t="shared" si="7"/>
        <v>172100</v>
      </c>
    </row>
    <row r="33" spans="1:23" s="8" customFormat="1">
      <c r="A33" s="25"/>
      <c r="B33" s="52"/>
      <c r="C33" s="25"/>
      <c r="D33" s="13" t="s">
        <v>3</v>
      </c>
      <c r="E33" s="14" t="s">
        <v>2</v>
      </c>
      <c r="F33" s="14"/>
      <c r="G33" s="11"/>
      <c r="H33" s="11">
        <v>103.5</v>
      </c>
      <c r="I33" s="11">
        <v>103.8</v>
      </c>
      <c r="J33" s="11">
        <v>103.2</v>
      </c>
      <c r="K33" s="11">
        <v>103.9</v>
      </c>
      <c r="L33" s="11">
        <v>103.7</v>
      </c>
      <c r="M33" s="11">
        <v>103.4</v>
      </c>
      <c r="N33" s="11">
        <v>103.8</v>
      </c>
      <c r="O33" s="11">
        <v>103.7</v>
      </c>
      <c r="P33" s="11">
        <v>103.6</v>
      </c>
      <c r="Q33" s="11">
        <v>103.8</v>
      </c>
      <c r="R33" s="15">
        <v>103.6</v>
      </c>
      <c r="S33" s="15">
        <v>103.7</v>
      </c>
      <c r="T33" s="15">
        <v>103.8</v>
      </c>
      <c r="U33" s="15">
        <v>103.6</v>
      </c>
      <c r="V33" s="15">
        <v>103.8</v>
      </c>
      <c r="W33" s="15">
        <v>103.9</v>
      </c>
    </row>
    <row r="34" spans="1:23" s="8" customFormat="1" ht="25.5">
      <c r="A34" s="25"/>
      <c r="B34" s="52"/>
      <c r="C34" s="25"/>
      <c r="D34" s="63" t="s">
        <v>16</v>
      </c>
      <c r="E34" s="64" t="s">
        <v>0</v>
      </c>
      <c r="F34" s="14"/>
      <c r="G34" s="11"/>
      <c r="H34" s="11">
        <f>H32/G32*100</f>
        <v>104.01320995499621</v>
      </c>
      <c r="I34" s="11">
        <f>I32/H32*100</f>
        <v>104.41465769511942</v>
      </c>
      <c r="J34" s="11">
        <f>J32/H32*100</f>
        <v>106.32647537122723</v>
      </c>
      <c r="K34" s="11">
        <f t="shared" ref="K34:W34" si="8">K32/H32*100</f>
        <v>107.72357290376758</v>
      </c>
      <c r="L34" s="11">
        <f t="shared" si="8"/>
        <v>104.50704225352112</v>
      </c>
      <c r="M34" s="11">
        <f t="shared" si="8"/>
        <v>103.87275242047028</v>
      </c>
      <c r="N34" s="11">
        <f t="shared" si="8"/>
        <v>104.43686006825939</v>
      </c>
      <c r="O34" s="11">
        <f t="shared" si="8"/>
        <v>102.69541778975741</v>
      </c>
      <c r="P34" s="11">
        <f t="shared" si="8"/>
        <v>103.39547270306258</v>
      </c>
      <c r="Q34" s="11">
        <f t="shared" si="8"/>
        <v>104.44444444444446</v>
      </c>
      <c r="R34" s="31">
        <f t="shared" si="8"/>
        <v>104.39632545931758</v>
      </c>
      <c r="S34" s="15">
        <f t="shared" si="8"/>
        <v>103.34835801674178</v>
      </c>
      <c r="T34" s="31">
        <f t="shared" si="8"/>
        <v>103.00375469336672</v>
      </c>
      <c r="U34" s="31">
        <f t="shared" si="8"/>
        <v>103.58265241986173</v>
      </c>
      <c r="V34" s="31">
        <f t="shared" si="8"/>
        <v>104.54828660436138</v>
      </c>
      <c r="W34" s="31">
        <f t="shared" si="8"/>
        <v>104.55650060753341</v>
      </c>
    </row>
    <row r="35" spans="1:23" s="8" customFormat="1">
      <c r="A35" s="25"/>
      <c r="B35" s="52"/>
      <c r="C35" s="25"/>
      <c r="D35" s="20" t="s">
        <v>28</v>
      </c>
      <c r="E35" s="65"/>
      <c r="F35" s="3"/>
      <c r="G35" s="6"/>
      <c r="H35" s="5"/>
      <c r="I35" s="5"/>
      <c r="J35" s="5"/>
      <c r="K35" s="5"/>
      <c r="L35" s="5"/>
      <c r="M35" s="5"/>
      <c r="N35" s="5"/>
      <c r="O35" s="5"/>
      <c r="P35" s="5"/>
      <c r="Q35" s="5"/>
      <c r="R35" s="32"/>
      <c r="S35" s="32"/>
      <c r="T35" s="32"/>
      <c r="U35" s="32"/>
      <c r="V35" s="32"/>
      <c r="W35" s="32"/>
    </row>
    <row r="36" spans="1:23" s="8" customFormat="1">
      <c r="A36" s="25"/>
      <c r="B36" s="52"/>
      <c r="C36" s="25"/>
      <c r="D36" s="7" t="s">
        <v>6</v>
      </c>
      <c r="E36" s="10" t="s">
        <v>5</v>
      </c>
      <c r="F36" s="3">
        <v>24280</v>
      </c>
      <c r="G36" s="11">
        <v>30716</v>
      </c>
      <c r="H36" s="3">
        <v>42414.7</v>
      </c>
      <c r="I36" s="3">
        <f>I37*H38*I38/10000</f>
        <v>45873.891000000003</v>
      </c>
      <c r="J36" s="3">
        <f>J37*H38*J38/10000</f>
        <v>45929.16</v>
      </c>
      <c r="K36" s="3">
        <f>K37*H38*K38/10000</f>
        <v>47531.133000000002</v>
      </c>
      <c r="L36" s="3">
        <f>L37*I38*H38*L38/1000000</f>
        <v>51024.873617999998</v>
      </c>
      <c r="M36" s="3">
        <f>M37*J38*H38*M38/1000000</f>
        <v>50804.059679999998</v>
      </c>
      <c r="N36" s="3">
        <f>N37*K38*H38*N38/1000000</f>
        <v>52574.379777000002</v>
      </c>
      <c r="O36" s="3">
        <f>O37*H38*I38*L38*O38/100000000</f>
        <v>54645.745708521004</v>
      </c>
      <c r="P36" s="3">
        <f>P37*H38*J38*M38*P38/100000000</f>
        <v>55493.495275679998</v>
      </c>
      <c r="Q36" s="3">
        <f>Q37*H38*K38*N38*Q38/100000000</f>
        <v>59901.975817002</v>
      </c>
      <c r="R36" s="11">
        <f>R37*R38*H38*I38*L38*O38/10000000000</f>
        <v>61520.249836723611</v>
      </c>
      <c r="S36" s="11">
        <f>S37*S38*H38*J38*M38*P38/10000000000</f>
        <v>61699.613180325112</v>
      </c>
      <c r="T36" s="11">
        <f>T37*T38*H38*K38*N38*Q38/10000000000</f>
        <v>65064.668734707935</v>
      </c>
      <c r="U36" s="11">
        <f>U37*U38*H38*I38*L38*O38*R38/1000000000000</f>
        <v>66958.927176374811</v>
      </c>
      <c r="V36" s="11">
        <f>V37*V38*H38*J38*M38*P38*S38/1000000000000</f>
        <v>68108.541846329113</v>
      </c>
      <c r="W36" s="11">
        <f>W37*W38*H38*K38*N38*Q38*T38/1000000000000</f>
        <v>71225.968141878155</v>
      </c>
    </row>
    <row r="37" spans="1:23" s="8" customFormat="1">
      <c r="A37" s="25"/>
      <c r="B37" s="52"/>
      <c r="C37" s="25"/>
      <c r="D37" s="17" t="s">
        <v>46</v>
      </c>
      <c r="E37" s="10" t="s">
        <v>5</v>
      </c>
      <c r="F37" s="10" t="s">
        <v>4</v>
      </c>
      <c r="G37" s="11">
        <v>30716</v>
      </c>
      <c r="H37" s="3">
        <f>H36/H38*100</f>
        <v>40980.38647342995</v>
      </c>
      <c r="I37" s="3">
        <v>42700</v>
      </c>
      <c r="J37" s="3">
        <v>43000</v>
      </c>
      <c r="K37" s="3">
        <v>44200</v>
      </c>
      <c r="L37" s="3">
        <v>45800</v>
      </c>
      <c r="M37" s="3">
        <v>46000</v>
      </c>
      <c r="N37" s="3">
        <v>47100</v>
      </c>
      <c r="O37" s="3">
        <v>47300</v>
      </c>
      <c r="P37" s="3">
        <v>48500</v>
      </c>
      <c r="Q37" s="3">
        <v>51700</v>
      </c>
      <c r="R37" s="15">
        <v>51400</v>
      </c>
      <c r="S37" s="15">
        <v>52000</v>
      </c>
      <c r="T37" s="15">
        <v>54100</v>
      </c>
      <c r="U37" s="15">
        <v>54000</v>
      </c>
      <c r="V37" s="15">
        <v>55300</v>
      </c>
      <c r="W37" s="15">
        <v>57000</v>
      </c>
    </row>
    <row r="38" spans="1:23" s="8" customFormat="1">
      <c r="A38" s="25"/>
      <c r="B38" s="52"/>
      <c r="C38" s="25"/>
      <c r="D38" s="9" t="s">
        <v>3</v>
      </c>
      <c r="E38" s="10" t="s">
        <v>2</v>
      </c>
      <c r="F38" s="10"/>
      <c r="G38" s="6"/>
      <c r="H38" s="3">
        <v>103.5</v>
      </c>
      <c r="I38" s="3">
        <v>103.8</v>
      </c>
      <c r="J38" s="3">
        <v>103.2</v>
      </c>
      <c r="K38" s="3">
        <v>103.9</v>
      </c>
      <c r="L38" s="3">
        <v>103.7</v>
      </c>
      <c r="M38" s="3">
        <v>103.4</v>
      </c>
      <c r="N38" s="3">
        <v>103.8</v>
      </c>
      <c r="O38" s="3">
        <v>103.7</v>
      </c>
      <c r="P38" s="3">
        <v>103.6</v>
      </c>
      <c r="Q38" s="3">
        <v>103.8</v>
      </c>
      <c r="R38" s="15">
        <v>103.6</v>
      </c>
      <c r="S38" s="15">
        <v>103.7</v>
      </c>
      <c r="T38" s="15">
        <v>103.8</v>
      </c>
      <c r="U38" s="15">
        <v>103.6</v>
      </c>
      <c r="V38" s="15">
        <v>103.8</v>
      </c>
      <c r="W38" s="15">
        <v>103.9</v>
      </c>
    </row>
    <row r="39" spans="1:23" s="8" customFormat="1" ht="25.5">
      <c r="A39" s="25"/>
      <c r="B39" s="52"/>
      <c r="C39" s="25"/>
      <c r="D39" s="66" t="s">
        <v>16</v>
      </c>
      <c r="E39" s="19" t="s">
        <v>0</v>
      </c>
      <c r="F39" s="10"/>
      <c r="G39" s="6"/>
      <c r="H39" s="3">
        <f>H37/G37*100</f>
        <v>133.41706756553572</v>
      </c>
      <c r="I39" s="3">
        <f>I37/H37*100</f>
        <v>104.19618669942261</v>
      </c>
      <c r="J39" s="3">
        <f>J37/H37*100</f>
        <v>104.92824421721716</v>
      </c>
      <c r="K39" s="3">
        <f t="shared" ref="K39:W39" si="9">K37/H37*100</f>
        <v>107.8564742883953</v>
      </c>
      <c r="L39" s="3">
        <f t="shared" si="9"/>
        <v>107.25995316159252</v>
      </c>
      <c r="M39" s="3">
        <f t="shared" si="9"/>
        <v>106.9767441860465</v>
      </c>
      <c r="N39" s="3">
        <f t="shared" si="9"/>
        <v>106.56108597285068</v>
      </c>
      <c r="O39" s="3">
        <f t="shared" si="9"/>
        <v>103.27510917030567</v>
      </c>
      <c r="P39" s="3">
        <f t="shared" si="9"/>
        <v>105.43478260869566</v>
      </c>
      <c r="Q39" s="3">
        <f t="shared" si="9"/>
        <v>109.76645435244161</v>
      </c>
      <c r="R39" s="31">
        <f t="shared" si="9"/>
        <v>108.66807610993658</v>
      </c>
      <c r="S39" s="15">
        <f t="shared" si="9"/>
        <v>107.21649484536083</v>
      </c>
      <c r="T39" s="31">
        <f t="shared" si="9"/>
        <v>104.642166344294</v>
      </c>
      <c r="U39" s="31">
        <f t="shared" si="9"/>
        <v>105.05836575875487</v>
      </c>
      <c r="V39" s="31">
        <f t="shared" si="9"/>
        <v>106.34615384615384</v>
      </c>
      <c r="W39" s="31">
        <f t="shared" si="9"/>
        <v>105.36044362292051</v>
      </c>
    </row>
    <row r="40" spans="1:23" s="8" customFormat="1">
      <c r="A40" s="25"/>
      <c r="B40" s="52"/>
      <c r="C40" s="25"/>
      <c r="D40" s="20" t="s">
        <v>27</v>
      </c>
      <c r="E40" s="65"/>
      <c r="F40" s="3"/>
      <c r="G40" s="6"/>
      <c r="H40" s="5"/>
      <c r="I40" s="5"/>
      <c r="J40" s="5"/>
      <c r="K40" s="5"/>
      <c r="L40" s="5"/>
      <c r="M40" s="5"/>
      <c r="N40" s="5"/>
      <c r="O40" s="5"/>
      <c r="P40" s="5"/>
      <c r="Q40" s="5"/>
      <c r="R40" s="32"/>
      <c r="S40" s="32"/>
      <c r="T40" s="32"/>
      <c r="U40" s="32"/>
      <c r="V40" s="32"/>
      <c r="W40" s="32"/>
    </row>
    <row r="41" spans="1:23" s="8" customFormat="1">
      <c r="A41" s="25"/>
      <c r="B41" s="52"/>
      <c r="C41" s="25"/>
      <c r="D41" s="7" t="s">
        <v>6</v>
      </c>
      <c r="E41" s="10" t="s">
        <v>5</v>
      </c>
      <c r="F41" s="3">
        <v>12057</v>
      </c>
      <c r="G41" s="11">
        <v>23177</v>
      </c>
      <c r="H41" s="3">
        <v>21141.4</v>
      </c>
      <c r="I41" s="3">
        <f>I42*H43*I43/10000</f>
        <v>22775.795999999998</v>
      </c>
      <c r="J41" s="3">
        <f>J42*H43*J43/10000</f>
        <v>23498.639999999999</v>
      </c>
      <c r="K41" s="3">
        <f>K42*H43*K43/10000</f>
        <v>23980.639500000001</v>
      </c>
      <c r="L41" s="3">
        <f>L42*I43*H43*L43/1000000</f>
        <v>24732.580662</v>
      </c>
      <c r="M41" s="3">
        <f>M42*J43*H43*M43/1000000</f>
        <v>25291.586232000001</v>
      </c>
      <c r="N41" s="3">
        <f>N42*K43*H43*N43/1000000</f>
        <v>26343.001332</v>
      </c>
      <c r="O41" s="3">
        <f>O42*H43*I43*L43*O43/100000000</f>
        <v>26571.927088709999</v>
      </c>
      <c r="P41" s="3">
        <f>P42*H43*J43*M43*P43/100000000</f>
        <v>26430.922492127997</v>
      </c>
      <c r="Q41" s="3">
        <f>Q42*H43*K43*N43*Q43/100000000</f>
        <v>27112.306269204</v>
      </c>
      <c r="R41" s="11">
        <f>R42*R43*H43*I43*L43*O43/10000000000</f>
        <v>27767.894867937506</v>
      </c>
      <c r="S41" s="11">
        <f>S42*S43*H43*J43*M43*P43/10000000000</f>
        <v>27883.479033416159</v>
      </c>
      <c r="T41" s="11">
        <f>T42*T43*H43*K43*N43*Q43/10000000000</f>
        <v>28503.376137016232</v>
      </c>
      <c r="U41" s="11">
        <f>U42*U43*H43*I43*L43*O43*R43/1000000000000</f>
        <v>29263.531136341589</v>
      </c>
      <c r="V41" s="11">
        <f>V42*V43*H43*J43*M43*P43*S43/1000000000000</f>
        <v>29435.698917310412</v>
      </c>
      <c r="W41" s="11">
        <f>W42*W43*H43*K43*N43*Q43*T43/1000000000000</f>
        <v>30114.839161741467</v>
      </c>
    </row>
    <row r="42" spans="1:23" s="8" customFormat="1">
      <c r="A42" s="25"/>
      <c r="B42" s="52"/>
      <c r="C42" s="25"/>
      <c r="D42" s="9" t="str">
        <f>D32</f>
        <v>в ценах 2018 года</v>
      </c>
      <c r="E42" s="10" t="s">
        <v>5</v>
      </c>
      <c r="F42" s="10" t="s">
        <v>4</v>
      </c>
      <c r="G42" s="11">
        <v>23177</v>
      </c>
      <c r="H42" s="3">
        <f>H41/H43*100</f>
        <v>20426.473429951693</v>
      </c>
      <c r="I42" s="3">
        <v>21200</v>
      </c>
      <c r="J42" s="3">
        <v>22000</v>
      </c>
      <c r="K42" s="3">
        <v>22300</v>
      </c>
      <c r="L42" s="3">
        <v>22200</v>
      </c>
      <c r="M42" s="3">
        <v>22900</v>
      </c>
      <c r="N42" s="3">
        <v>23600</v>
      </c>
      <c r="O42" s="3">
        <v>23000</v>
      </c>
      <c r="P42" s="3">
        <v>23100</v>
      </c>
      <c r="Q42" s="3">
        <v>23400</v>
      </c>
      <c r="R42" s="15">
        <v>23200</v>
      </c>
      <c r="S42" s="15">
        <v>23500</v>
      </c>
      <c r="T42" s="15">
        <v>23700</v>
      </c>
      <c r="U42" s="15">
        <v>23600</v>
      </c>
      <c r="V42" s="15">
        <v>23900</v>
      </c>
      <c r="W42" s="15">
        <v>24100</v>
      </c>
    </row>
    <row r="43" spans="1:23" s="8" customFormat="1">
      <c r="A43" s="25"/>
      <c r="B43" s="52"/>
      <c r="C43" s="25"/>
      <c r="D43" s="9" t="s">
        <v>3</v>
      </c>
      <c r="E43" s="10" t="s">
        <v>2</v>
      </c>
      <c r="F43" s="10"/>
      <c r="G43" s="6"/>
      <c r="H43" s="3">
        <v>103.5</v>
      </c>
      <c r="I43" s="3">
        <v>103.8</v>
      </c>
      <c r="J43" s="3">
        <v>103.2</v>
      </c>
      <c r="K43" s="3">
        <v>103.9</v>
      </c>
      <c r="L43" s="3">
        <v>103.7</v>
      </c>
      <c r="M43" s="3">
        <v>103.4</v>
      </c>
      <c r="N43" s="3">
        <v>103.8</v>
      </c>
      <c r="O43" s="3">
        <v>103.7</v>
      </c>
      <c r="P43" s="3">
        <v>103.6</v>
      </c>
      <c r="Q43" s="3">
        <v>103.8</v>
      </c>
      <c r="R43" s="15">
        <v>103.6</v>
      </c>
      <c r="S43" s="15">
        <v>103.7</v>
      </c>
      <c r="T43" s="15">
        <v>103.8</v>
      </c>
      <c r="U43" s="15">
        <v>103.6</v>
      </c>
      <c r="V43" s="15">
        <v>103.8</v>
      </c>
      <c r="W43" s="15">
        <v>103.9</v>
      </c>
    </row>
    <row r="44" spans="1:23" s="8" customFormat="1" ht="25.5">
      <c r="A44" s="25"/>
      <c r="B44" s="52"/>
      <c r="C44" s="25"/>
      <c r="D44" s="66" t="s">
        <v>16</v>
      </c>
      <c r="E44" s="19" t="s">
        <v>0</v>
      </c>
      <c r="F44" s="10"/>
      <c r="G44" s="6"/>
      <c r="H44" s="3">
        <f>H42/G42*100</f>
        <v>88.132516848391489</v>
      </c>
      <c r="I44" s="3">
        <f>I42/H42*100</f>
        <v>103.78688260947713</v>
      </c>
      <c r="J44" s="3">
        <f>J42/H42*100</f>
        <v>107.7033687456838</v>
      </c>
      <c r="K44" s="3">
        <f t="shared" ref="K44:W44" si="10">K42/H42*100</f>
        <v>109.17205104676131</v>
      </c>
      <c r="L44" s="3">
        <f t="shared" si="10"/>
        <v>104.71698113207549</v>
      </c>
      <c r="M44" s="3">
        <f t="shared" si="10"/>
        <v>104.09090909090909</v>
      </c>
      <c r="N44" s="3">
        <f t="shared" si="10"/>
        <v>105.82959641255604</v>
      </c>
      <c r="O44" s="3">
        <f t="shared" si="10"/>
        <v>103.60360360360362</v>
      </c>
      <c r="P44" s="3">
        <f t="shared" si="10"/>
        <v>100.87336244541486</v>
      </c>
      <c r="Q44" s="3">
        <f t="shared" si="10"/>
        <v>99.152542372881356</v>
      </c>
      <c r="R44" s="31">
        <f t="shared" si="10"/>
        <v>100.8695652173913</v>
      </c>
      <c r="S44" s="11">
        <f t="shared" si="10"/>
        <v>101.73160173160174</v>
      </c>
      <c r="T44" s="11">
        <f t="shared" si="10"/>
        <v>101.28205128205127</v>
      </c>
      <c r="U44" s="11">
        <f t="shared" si="10"/>
        <v>101.72413793103448</v>
      </c>
      <c r="V44" s="11">
        <f t="shared" si="10"/>
        <v>101.70212765957447</v>
      </c>
      <c r="W44" s="11">
        <f t="shared" si="10"/>
        <v>101.68776371308017</v>
      </c>
    </row>
    <row r="45" spans="1:23" s="8" customFormat="1">
      <c r="A45" s="25"/>
      <c r="B45" s="52"/>
      <c r="C45" s="25"/>
      <c r="D45" s="20" t="s">
        <v>26</v>
      </c>
      <c r="E45" s="65"/>
      <c r="F45" s="3"/>
      <c r="G45" s="6"/>
      <c r="H45" s="5"/>
      <c r="I45" s="5"/>
      <c r="J45" s="5"/>
      <c r="K45" s="5"/>
      <c r="L45" s="5"/>
      <c r="M45" s="5"/>
      <c r="N45" s="5"/>
      <c r="O45" s="5"/>
      <c r="P45" s="5"/>
      <c r="Q45" s="5"/>
      <c r="R45" s="32"/>
      <c r="S45" s="35"/>
      <c r="T45" s="36"/>
      <c r="U45" s="5"/>
      <c r="V45" s="5"/>
      <c r="W45" s="5"/>
    </row>
    <row r="46" spans="1:23" s="8" customFormat="1">
      <c r="A46" s="25"/>
      <c r="B46" s="52"/>
      <c r="C46" s="25"/>
      <c r="D46" s="7" t="s">
        <v>6</v>
      </c>
      <c r="E46" s="10" t="s">
        <v>5</v>
      </c>
      <c r="F46" s="3">
        <v>45102</v>
      </c>
      <c r="G46" s="11">
        <v>76856</v>
      </c>
      <c r="H46" s="3">
        <v>77200</v>
      </c>
      <c r="I46" s="3">
        <f>I47*H48*I48/10000</f>
        <v>83905.172999999995</v>
      </c>
      <c r="J46" s="3">
        <f>J47*H48*J48/10000</f>
        <v>85022.351999999999</v>
      </c>
      <c r="K46" s="3">
        <f>K47*H48*K48/10000</f>
        <v>86029.2</v>
      </c>
      <c r="L46" s="3">
        <f>L47*I48*H48*L48/1000000</f>
        <v>89572.048884000003</v>
      </c>
      <c r="M46" s="3">
        <f>M47*J48*H48*M48/1000000</f>
        <v>89790.653304000007</v>
      </c>
      <c r="N46" s="3">
        <f>N47*K48*H48*N48/1000000</f>
        <v>91865.636001000006</v>
      </c>
      <c r="O46" s="3">
        <f>O47*H48*I48*L48*O48/100000000</f>
        <v>94850.226694917015</v>
      </c>
      <c r="P46" s="3">
        <f>P47*H48*J48*M48*P48/100000000</f>
        <v>95769.186692256</v>
      </c>
      <c r="Q46" s="3">
        <f>Q47*H48*K48*N48*Q48/100000000</f>
        <v>98137.279529981999</v>
      </c>
      <c r="R46" s="3">
        <f>R47*H48*I48*L48*O48*R48/10000000000</f>
        <v>101137.37570434134</v>
      </c>
      <c r="S46" s="3">
        <f>S47*H48*J48*M48*P48*S48/10000000000</f>
        <v>100855.13692937759</v>
      </c>
      <c r="T46" s="3">
        <f>T47*H48*K48*N48*Q48*T48/10000000000</f>
        <v>104392.11175919868</v>
      </c>
      <c r="U46" s="34">
        <f>U47*H48*I48*L48*O48*R48*U48/1000000000000</f>
        <v>108126.26758851636</v>
      </c>
      <c r="V46" s="34">
        <f>V47*H48*J48*M48*P48*S48*V48/1000000000000</f>
        <v>109121.46125831392</v>
      </c>
      <c r="W46" s="34">
        <f>W47*H48*K48*N48*Q48*T48*W48/1000000000000</f>
        <v>113711.63334931427</v>
      </c>
    </row>
    <row r="47" spans="1:23" s="8" customFormat="1">
      <c r="A47" s="25"/>
      <c r="B47" s="52"/>
      <c r="C47" s="25"/>
      <c r="D47" s="17" t="s">
        <v>46</v>
      </c>
      <c r="E47" s="10" t="s">
        <v>5</v>
      </c>
      <c r="F47" s="10" t="s">
        <v>4</v>
      </c>
      <c r="G47" s="11">
        <v>76856</v>
      </c>
      <c r="H47" s="3">
        <f>H46/H48*100</f>
        <v>74589.37198067634</v>
      </c>
      <c r="I47" s="3">
        <v>78100</v>
      </c>
      <c r="J47" s="3">
        <v>79600</v>
      </c>
      <c r="K47" s="3">
        <v>80000</v>
      </c>
      <c r="L47" s="3">
        <v>80400</v>
      </c>
      <c r="M47" s="3">
        <v>81300</v>
      </c>
      <c r="N47" s="3">
        <v>82300</v>
      </c>
      <c r="O47" s="3">
        <v>82100</v>
      </c>
      <c r="P47" s="3">
        <v>83700</v>
      </c>
      <c r="Q47" s="3">
        <v>84700</v>
      </c>
      <c r="R47" s="7">
        <v>84500</v>
      </c>
      <c r="S47" s="7">
        <v>85000</v>
      </c>
      <c r="T47" s="7">
        <v>86800</v>
      </c>
      <c r="U47" s="7">
        <v>87200</v>
      </c>
      <c r="V47" s="7">
        <v>88600</v>
      </c>
      <c r="W47" s="7">
        <v>91000</v>
      </c>
    </row>
    <row r="48" spans="1:23" s="8" customFormat="1">
      <c r="A48" s="25"/>
      <c r="B48" s="52"/>
      <c r="C48" s="25"/>
      <c r="D48" s="9" t="s">
        <v>3</v>
      </c>
      <c r="E48" s="10" t="s">
        <v>2</v>
      </c>
      <c r="F48" s="10"/>
      <c r="G48" s="62"/>
      <c r="H48" s="3">
        <v>103.5</v>
      </c>
      <c r="I48" s="3">
        <v>103.8</v>
      </c>
      <c r="J48" s="3">
        <v>103.2</v>
      </c>
      <c r="K48" s="3">
        <v>103.9</v>
      </c>
      <c r="L48" s="3">
        <v>103.7</v>
      </c>
      <c r="M48" s="3">
        <v>103.4</v>
      </c>
      <c r="N48" s="3">
        <v>103.8</v>
      </c>
      <c r="O48" s="3">
        <v>103.7</v>
      </c>
      <c r="P48" s="3">
        <v>103.6</v>
      </c>
      <c r="Q48" s="3">
        <v>103.8</v>
      </c>
      <c r="R48" s="7">
        <v>103.6</v>
      </c>
      <c r="S48" s="7">
        <v>103.7</v>
      </c>
      <c r="T48" s="7">
        <v>103.8</v>
      </c>
      <c r="U48" s="7">
        <v>103.6</v>
      </c>
      <c r="V48" s="7">
        <v>103.8</v>
      </c>
      <c r="W48" s="7">
        <v>103.9</v>
      </c>
    </row>
    <row r="49" spans="1:23" s="8" customFormat="1" ht="25.5">
      <c r="A49" s="25"/>
      <c r="B49" s="52"/>
      <c r="C49" s="25"/>
      <c r="D49" s="66" t="s">
        <v>16</v>
      </c>
      <c r="E49" s="19" t="s">
        <v>0</v>
      </c>
      <c r="F49" s="10"/>
      <c r="G49" s="6"/>
      <c r="H49" s="3">
        <f>H47/G47*100</f>
        <v>97.050811882841089</v>
      </c>
      <c r="I49" s="3">
        <f>I47/H47*100</f>
        <v>104.70660621761655</v>
      </c>
      <c r="J49" s="3">
        <f>J47/H47*100</f>
        <v>106.71761658031087</v>
      </c>
      <c r="K49" s="3">
        <f t="shared" ref="K49:W49" si="11">K47/H47*100</f>
        <v>107.25388601036268</v>
      </c>
      <c r="L49" s="3">
        <f t="shared" si="11"/>
        <v>102.94494238156211</v>
      </c>
      <c r="M49" s="3">
        <f t="shared" si="11"/>
        <v>102.1356783919598</v>
      </c>
      <c r="N49" s="3">
        <f t="shared" si="11"/>
        <v>102.875</v>
      </c>
      <c r="O49" s="3">
        <f t="shared" si="11"/>
        <v>102.11442786069651</v>
      </c>
      <c r="P49" s="3">
        <f t="shared" si="11"/>
        <v>102.95202952029521</v>
      </c>
      <c r="Q49" s="3">
        <f t="shared" si="11"/>
        <v>102.91616038882138</v>
      </c>
      <c r="R49" s="34">
        <f t="shared" si="11"/>
        <v>102.92326431181486</v>
      </c>
      <c r="S49" s="7">
        <f t="shared" si="11"/>
        <v>101.5531660692951</v>
      </c>
      <c r="T49" s="34">
        <f t="shared" si="11"/>
        <v>102.4793388429752</v>
      </c>
      <c r="U49" s="34">
        <f t="shared" si="11"/>
        <v>103.19526627218936</v>
      </c>
      <c r="V49" s="34">
        <f t="shared" si="11"/>
        <v>104.23529411764704</v>
      </c>
      <c r="W49" s="34">
        <f t="shared" si="11"/>
        <v>104.83870967741935</v>
      </c>
    </row>
    <row r="50" spans="1:23" s="8" customFormat="1">
      <c r="A50" s="25"/>
      <c r="B50" s="52"/>
      <c r="C50" s="25"/>
      <c r="D50" s="63" t="s">
        <v>25</v>
      </c>
      <c r="E50" s="64"/>
      <c r="F50" s="14"/>
      <c r="G50" s="11"/>
      <c r="H50" s="11"/>
      <c r="I50" s="11"/>
      <c r="J50" s="11"/>
      <c r="K50" s="11"/>
      <c r="L50" s="11"/>
      <c r="M50" s="11"/>
      <c r="N50" s="11"/>
      <c r="O50" s="3"/>
      <c r="P50" s="3"/>
      <c r="Q50" s="3"/>
      <c r="R50" s="31"/>
      <c r="S50" s="15"/>
      <c r="T50" s="31"/>
      <c r="U50" s="31"/>
      <c r="V50" s="31"/>
      <c r="W50" s="31"/>
    </row>
    <row r="51" spans="1:23" s="8" customFormat="1">
      <c r="A51" s="25"/>
      <c r="B51" s="52"/>
      <c r="C51" s="25"/>
      <c r="D51" s="15" t="s">
        <v>6</v>
      </c>
      <c r="E51" s="14" t="s">
        <v>5</v>
      </c>
      <c r="F51" s="14">
        <f t="shared" ref="F51:W51" si="12">F56+F61+F66</f>
        <v>18880</v>
      </c>
      <c r="G51" s="14">
        <f t="shared" si="12"/>
        <v>35979</v>
      </c>
      <c r="H51" s="14">
        <f>H56+H61+H66</f>
        <v>51000.4</v>
      </c>
      <c r="I51" s="14">
        <f>I56+I61+I66</f>
        <v>58164.226199999997</v>
      </c>
      <c r="J51" s="14">
        <f t="shared" si="12"/>
        <v>61011.0144</v>
      </c>
      <c r="K51" s="14">
        <f t="shared" si="12"/>
        <v>64500.392699999997</v>
      </c>
      <c r="L51" s="14">
        <f t="shared" si="12"/>
        <v>64750.341805200005</v>
      </c>
      <c r="M51" s="14">
        <f t="shared" si="12"/>
        <v>67525.221931199994</v>
      </c>
      <c r="N51" s="14">
        <f t="shared" si="12"/>
        <v>70501.015429199993</v>
      </c>
      <c r="O51" s="14">
        <f t="shared" si="12"/>
        <v>69190.987536645305</v>
      </c>
      <c r="P51" s="14">
        <f t="shared" si="12"/>
        <v>72164.427773961594</v>
      </c>
      <c r="Q51" s="14">
        <f t="shared" si="12"/>
        <v>75474.172238288389</v>
      </c>
      <c r="R51" s="14">
        <f t="shared" si="12"/>
        <v>75428.135111095762</v>
      </c>
      <c r="S51" s="14">
        <f t="shared" si="12"/>
        <v>77017.72868336353</v>
      </c>
      <c r="T51" s="14">
        <f t="shared" si="12"/>
        <v>79833.50666561762</v>
      </c>
      <c r="U51" s="14">
        <f t="shared" si="12"/>
        <v>81404.695724611229</v>
      </c>
      <c r="V51" s="14">
        <f t="shared" si="12"/>
        <v>82752.494152890664</v>
      </c>
      <c r="W51" s="14">
        <f t="shared" si="12"/>
        <v>85783.556367367302</v>
      </c>
    </row>
    <row r="52" spans="1:23" s="8" customFormat="1">
      <c r="A52" s="25"/>
      <c r="B52" s="52"/>
      <c r="C52" s="25"/>
      <c r="D52" s="13" t="s">
        <v>46</v>
      </c>
      <c r="E52" s="14" t="s">
        <v>5</v>
      </c>
      <c r="F52" s="14"/>
      <c r="G52" s="14">
        <f t="shared" ref="G52:W52" si="13">G57+G62+G67</f>
        <v>35979</v>
      </c>
      <c r="H52" s="14">
        <f t="shared" si="13"/>
        <v>49275.748792270533</v>
      </c>
      <c r="I52" s="14">
        <f t="shared" si="13"/>
        <v>54140</v>
      </c>
      <c r="J52" s="14">
        <f t="shared" si="13"/>
        <v>57120</v>
      </c>
      <c r="K52" s="14">
        <f t="shared" si="13"/>
        <v>59980</v>
      </c>
      <c r="L52" s="14">
        <f t="shared" si="13"/>
        <v>58120</v>
      </c>
      <c r="M52" s="14">
        <f t="shared" si="13"/>
        <v>61140</v>
      </c>
      <c r="N52" s="14">
        <f t="shared" si="13"/>
        <v>63160</v>
      </c>
      <c r="O52" s="14">
        <f t="shared" si="13"/>
        <v>59890</v>
      </c>
      <c r="P52" s="14">
        <f t="shared" si="13"/>
        <v>63070</v>
      </c>
      <c r="Q52" s="14">
        <f t="shared" si="13"/>
        <v>65140</v>
      </c>
      <c r="R52" s="14">
        <f t="shared" si="13"/>
        <v>63020</v>
      </c>
      <c r="S52" s="14">
        <f t="shared" si="13"/>
        <v>64910</v>
      </c>
      <c r="T52" s="14">
        <f t="shared" si="13"/>
        <v>66380</v>
      </c>
      <c r="U52" s="14">
        <f t="shared" si="13"/>
        <v>65650</v>
      </c>
      <c r="V52" s="14">
        <f t="shared" si="13"/>
        <v>67190</v>
      </c>
      <c r="W52" s="14">
        <f t="shared" si="13"/>
        <v>68650</v>
      </c>
    </row>
    <row r="53" spans="1:23" s="8" customFormat="1">
      <c r="A53" s="25"/>
      <c r="B53" s="52"/>
      <c r="C53" s="25"/>
      <c r="D53" s="13" t="s">
        <v>3</v>
      </c>
      <c r="E53" s="14" t="s">
        <v>2</v>
      </c>
      <c r="F53" s="14"/>
      <c r="G53" s="11"/>
      <c r="H53" s="11">
        <v>103.5</v>
      </c>
      <c r="I53" s="11">
        <v>103.8</v>
      </c>
      <c r="J53" s="11">
        <v>103.2</v>
      </c>
      <c r="K53" s="11">
        <v>103.9</v>
      </c>
      <c r="L53" s="11">
        <v>103.7</v>
      </c>
      <c r="M53" s="11">
        <v>103.4</v>
      </c>
      <c r="N53" s="11">
        <v>103.8</v>
      </c>
      <c r="O53" s="11">
        <v>103.7</v>
      </c>
      <c r="P53" s="11">
        <v>103.6</v>
      </c>
      <c r="Q53" s="11">
        <v>103.8</v>
      </c>
      <c r="R53" s="15">
        <v>103.6</v>
      </c>
      <c r="S53" s="15">
        <v>103.7</v>
      </c>
      <c r="T53" s="15">
        <v>103.8</v>
      </c>
      <c r="U53" s="15">
        <v>103.6</v>
      </c>
      <c r="V53" s="15">
        <v>103.8</v>
      </c>
      <c r="W53" s="15">
        <v>103.9</v>
      </c>
    </row>
    <row r="54" spans="1:23" s="8" customFormat="1" ht="25.5">
      <c r="A54" s="25"/>
      <c r="B54" s="52"/>
      <c r="C54" s="25"/>
      <c r="D54" s="63" t="s">
        <v>16</v>
      </c>
      <c r="E54" s="64" t="s">
        <v>0</v>
      </c>
      <c r="F54" s="14"/>
      <c r="G54" s="11"/>
      <c r="H54" s="11">
        <f>H52/G52*100</f>
        <v>136.956971545264</v>
      </c>
      <c r="I54" s="11">
        <f>I52/H52*100</f>
        <v>109.87149120399056</v>
      </c>
      <c r="J54" s="11">
        <f>J52/H52*100</f>
        <v>115.91909083066014</v>
      </c>
      <c r="K54" s="11">
        <f t="shared" ref="K54:W54" si="14">K52/H52*100</f>
        <v>121.72316295558466</v>
      </c>
      <c r="L54" s="11">
        <f t="shared" si="14"/>
        <v>107.35131141485039</v>
      </c>
      <c r="M54" s="11">
        <f t="shared" si="14"/>
        <v>107.03781512605042</v>
      </c>
      <c r="N54" s="11">
        <f t="shared" si="14"/>
        <v>105.30176725575191</v>
      </c>
      <c r="O54" s="11">
        <f t="shared" si="14"/>
        <v>103.0454232622161</v>
      </c>
      <c r="P54" s="11">
        <f t="shared" si="14"/>
        <v>103.15668956493293</v>
      </c>
      <c r="Q54" s="11">
        <f t="shared" si="14"/>
        <v>103.13489550348322</v>
      </c>
      <c r="R54" s="31">
        <f t="shared" si="14"/>
        <v>105.22624812155618</v>
      </c>
      <c r="S54" s="15">
        <f t="shared" si="14"/>
        <v>102.91739337244333</v>
      </c>
      <c r="T54" s="31">
        <f t="shared" si="14"/>
        <v>101.90359226281855</v>
      </c>
      <c r="U54" s="31">
        <f t="shared" si="14"/>
        <v>104.1732783243415</v>
      </c>
      <c r="V54" s="31">
        <f t="shared" si="14"/>
        <v>103.51255584655677</v>
      </c>
      <c r="W54" s="31">
        <f t="shared" si="14"/>
        <v>103.41970473034046</v>
      </c>
    </row>
    <row r="55" spans="1:23" s="8" customFormat="1">
      <c r="A55" s="25"/>
      <c r="B55" s="52"/>
      <c r="C55" s="25"/>
      <c r="D55" s="20" t="s">
        <v>24</v>
      </c>
      <c r="E55" s="65"/>
      <c r="F55" s="3"/>
      <c r="G55" s="6"/>
      <c r="H55" s="67"/>
      <c r="I55" s="5"/>
      <c r="J55" s="5"/>
      <c r="K55" s="5"/>
      <c r="L55" s="5"/>
      <c r="M55" s="5"/>
      <c r="N55" s="5"/>
      <c r="O55" s="5"/>
      <c r="P55" s="5"/>
      <c r="Q55" s="5"/>
      <c r="R55" s="32"/>
      <c r="S55" s="32"/>
      <c r="T55" s="32"/>
      <c r="U55" s="32"/>
      <c r="V55" s="32"/>
      <c r="W55" s="32"/>
    </row>
    <row r="56" spans="1:23" s="8" customFormat="1">
      <c r="A56" s="25"/>
      <c r="B56" s="52"/>
      <c r="C56" s="25"/>
      <c r="D56" s="7" t="s">
        <v>6</v>
      </c>
      <c r="E56" s="10" t="s">
        <v>5</v>
      </c>
      <c r="F56" s="3">
        <v>6239</v>
      </c>
      <c r="G56" s="11">
        <v>15681</v>
      </c>
      <c r="H56" s="3">
        <v>21617</v>
      </c>
      <c r="I56" s="3">
        <f>I57*H58*I58/10000</f>
        <v>23742.692999999999</v>
      </c>
      <c r="J56" s="3">
        <f>J57*H58*J58/10000</f>
        <v>24566.76</v>
      </c>
      <c r="K56" s="3">
        <f>K57*H58*K58/10000</f>
        <v>25486.1505</v>
      </c>
      <c r="L56" s="3">
        <f>L57*I58*H58*L58/1000000</f>
        <v>26515.108998</v>
      </c>
      <c r="M56" s="3">
        <f>M57*J58*H58*M58/1000000</f>
        <v>26837.796743999999</v>
      </c>
      <c r="N56" s="3">
        <f>N57*K58*H58*N58/1000000</f>
        <v>28017.344636999998</v>
      </c>
      <c r="O56" s="3">
        <f>O57*H58*I58*L58*O58/100000000</f>
        <v>28073.818619811002</v>
      </c>
      <c r="P56" s="3">
        <f>P57*H58*J58*M58*P58/100000000</f>
        <v>28490.474894111998</v>
      </c>
      <c r="Q56" s="3">
        <f>Q57*H58*K58*N58*Q58/100000000</f>
        <v>29661.326516736</v>
      </c>
      <c r="R56" s="3">
        <f>R57*H58*I58*L58*O58*R58/10000000000</f>
        <v>30161.678908276943</v>
      </c>
      <c r="S56" s="3">
        <f>S57*H58*J58*M58*P58*S58/10000000000</f>
        <v>30375.194181083138</v>
      </c>
      <c r="T56" s="3">
        <f>T57*H58*K58*N58*Q58*T58/10000000000</f>
        <v>31269.526563815281</v>
      </c>
      <c r="U56" s="34">
        <f>U57*H58*I58*L58*O58*R58*U58/1000000000000</f>
        <v>32177.484448646781</v>
      </c>
      <c r="V56" s="34">
        <f>V57*H58*J58*M58*P58*S58*V58/1000000000000</f>
        <v>32145.261160744845</v>
      </c>
      <c r="W56" s="34">
        <f>W57*H58*K58*N58*Q58*T58*W58/1000000000000</f>
        <v>33363.742971721877</v>
      </c>
    </row>
    <row r="57" spans="1:23" s="8" customFormat="1">
      <c r="A57" s="25"/>
      <c r="B57" s="52"/>
      <c r="C57" s="25"/>
      <c r="D57" s="9" t="str">
        <f>D47</f>
        <v>в ценах 2018 года</v>
      </c>
      <c r="E57" s="10" t="s">
        <v>5</v>
      </c>
      <c r="F57" s="10" t="s">
        <v>4</v>
      </c>
      <c r="G57" s="11">
        <v>15681</v>
      </c>
      <c r="H57" s="3">
        <f>H56/H58*100</f>
        <v>20885.990338164251</v>
      </c>
      <c r="I57" s="3">
        <v>22100</v>
      </c>
      <c r="J57" s="3">
        <v>23000</v>
      </c>
      <c r="K57" s="3">
        <v>23700</v>
      </c>
      <c r="L57" s="3">
        <v>23800</v>
      </c>
      <c r="M57" s="3">
        <v>24300</v>
      </c>
      <c r="N57" s="3">
        <v>25100</v>
      </c>
      <c r="O57" s="3">
        <v>24300</v>
      </c>
      <c r="P57" s="3">
        <v>24900</v>
      </c>
      <c r="Q57" s="3">
        <v>25600</v>
      </c>
      <c r="R57" s="7">
        <v>25200</v>
      </c>
      <c r="S57" s="7">
        <v>25600</v>
      </c>
      <c r="T57" s="7">
        <v>26000</v>
      </c>
      <c r="U57" s="7">
        <v>25950</v>
      </c>
      <c r="V57" s="7">
        <v>26100</v>
      </c>
      <c r="W57" s="7">
        <v>26700</v>
      </c>
    </row>
    <row r="58" spans="1:23" s="8" customFormat="1">
      <c r="A58" s="25"/>
      <c r="B58" s="52"/>
      <c r="C58" s="25"/>
      <c r="D58" s="9" t="s">
        <v>3</v>
      </c>
      <c r="E58" s="10" t="s">
        <v>2</v>
      </c>
      <c r="F58" s="10"/>
      <c r="G58" s="62"/>
      <c r="H58" s="3">
        <v>103.5</v>
      </c>
      <c r="I58" s="3">
        <v>103.8</v>
      </c>
      <c r="J58" s="3">
        <v>103.2</v>
      </c>
      <c r="K58" s="3">
        <v>103.9</v>
      </c>
      <c r="L58" s="3">
        <v>103.7</v>
      </c>
      <c r="M58" s="3">
        <v>103.4</v>
      </c>
      <c r="N58" s="3">
        <v>103.8</v>
      </c>
      <c r="O58" s="3">
        <v>103.7</v>
      </c>
      <c r="P58" s="3">
        <v>103.6</v>
      </c>
      <c r="Q58" s="3">
        <v>103.8</v>
      </c>
      <c r="R58" s="7">
        <v>103.6</v>
      </c>
      <c r="S58" s="7">
        <v>103.7</v>
      </c>
      <c r="T58" s="7">
        <v>103.8</v>
      </c>
      <c r="U58" s="7">
        <v>103.6</v>
      </c>
      <c r="V58" s="7">
        <v>103.8</v>
      </c>
      <c r="W58" s="7">
        <v>103.9</v>
      </c>
    </row>
    <row r="59" spans="1:23" s="8" customFormat="1" ht="25.5">
      <c r="A59" s="25"/>
      <c r="B59" s="52"/>
      <c r="C59" s="25"/>
      <c r="D59" s="66" t="s">
        <v>16</v>
      </c>
      <c r="E59" s="19" t="s">
        <v>0</v>
      </c>
      <c r="F59" s="10"/>
      <c r="G59" s="6"/>
      <c r="H59" s="3">
        <f>H57/G57*100</f>
        <v>133.19297454348737</v>
      </c>
      <c r="I59" s="3">
        <f>I57/H57*100</f>
        <v>105.81255493361705</v>
      </c>
      <c r="J59" s="3">
        <f>J57/H57*100</f>
        <v>110.12166350557433</v>
      </c>
      <c r="K59" s="3">
        <f t="shared" ref="K59:W59" si="15">K57/H57*100</f>
        <v>113.47319239487442</v>
      </c>
      <c r="L59" s="3">
        <f t="shared" si="15"/>
        <v>107.69230769230769</v>
      </c>
      <c r="M59" s="3">
        <f t="shared" si="15"/>
        <v>105.65217391304347</v>
      </c>
      <c r="N59" s="3">
        <f t="shared" si="15"/>
        <v>105.90717299578058</v>
      </c>
      <c r="O59" s="3">
        <f t="shared" si="15"/>
        <v>102.10084033613444</v>
      </c>
      <c r="P59" s="3">
        <f t="shared" si="15"/>
        <v>102.46913580246914</v>
      </c>
      <c r="Q59" s="3">
        <f t="shared" si="15"/>
        <v>101.99203187250995</v>
      </c>
      <c r="R59" s="34">
        <f t="shared" si="15"/>
        <v>103.7037037037037</v>
      </c>
      <c r="S59" s="34">
        <f t="shared" si="15"/>
        <v>102.81124497991966</v>
      </c>
      <c r="T59" s="34">
        <f t="shared" si="15"/>
        <v>101.5625</v>
      </c>
      <c r="U59" s="34">
        <f t="shared" si="15"/>
        <v>102.97619047619047</v>
      </c>
      <c r="V59" s="34">
        <f t="shared" si="15"/>
        <v>101.953125</v>
      </c>
      <c r="W59" s="34">
        <f t="shared" si="15"/>
        <v>102.69230769230768</v>
      </c>
    </row>
    <row r="60" spans="1:23" s="8" customFormat="1">
      <c r="A60" s="25"/>
      <c r="B60" s="52"/>
      <c r="C60" s="25"/>
      <c r="D60" s="20" t="s">
        <v>23</v>
      </c>
      <c r="E60" s="65"/>
      <c r="F60" s="3"/>
      <c r="G60" s="6"/>
      <c r="H60" s="5"/>
      <c r="I60" s="5"/>
      <c r="J60" s="5"/>
      <c r="K60" s="5"/>
      <c r="L60" s="5"/>
      <c r="M60" s="5"/>
      <c r="N60" s="5"/>
      <c r="O60" s="5"/>
      <c r="P60" s="5"/>
      <c r="Q60" s="5"/>
      <c r="R60" s="32"/>
      <c r="S60" s="32"/>
      <c r="T60" s="32"/>
      <c r="U60" s="32"/>
      <c r="V60" s="32"/>
      <c r="W60" s="32"/>
    </row>
    <row r="61" spans="1:23" s="8" customFormat="1">
      <c r="A61" s="25"/>
      <c r="B61" s="52"/>
      <c r="C61" s="25"/>
      <c r="D61" s="7" t="s">
        <v>6</v>
      </c>
      <c r="E61" s="10" t="s">
        <v>5</v>
      </c>
      <c r="F61" s="3">
        <v>3703</v>
      </c>
      <c r="G61" s="11">
        <v>2369</v>
      </c>
      <c r="H61" s="3">
        <v>2883.4</v>
      </c>
      <c r="I61" s="3">
        <f>I62*H63*I63/10000</f>
        <v>3265.9632000000001</v>
      </c>
      <c r="J61" s="3">
        <f>J62*H63*J63/10000</f>
        <v>3332.5344</v>
      </c>
      <c r="K61" s="3">
        <f>K62*H63*K63/10000</f>
        <v>3527.1972000000001</v>
      </c>
      <c r="L61" s="3">
        <f>L62*I63*H63*L63/1000000</f>
        <v>3475.9302552000004</v>
      </c>
      <c r="M61" s="3">
        <f>M62*J63*H63*M63/1000000</f>
        <v>3688.8165072000002</v>
      </c>
      <c r="N61" s="3">
        <f>N62*K63*H63*N63/1000000</f>
        <v>3862.1518901999998</v>
      </c>
      <c r="O61" s="3">
        <f>O62*H63*I63*L63*O63/100000000</f>
        <v>4032.0011104173004</v>
      </c>
      <c r="P61" s="3">
        <f>P62*H63*J63*M63*P63/100000000</f>
        <v>4084.7789306016002</v>
      </c>
      <c r="Q61" s="3">
        <f>Q62*H63*K63*N63*Q63/100000000</f>
        <v>4217.4698640983997</v>
      </c>
      <c r="R61" s="3">
        <f>R62*H63*I63*L63*O63*R63/10000000000</f>
        <v>4213.0599109974146</v>
      </c>
      <c r="S61" s="3">
        <f>S62*H63*J63*M63*P63*S63/10000000000</f>
        <v>4283.3769919418019</v>
      </c>
      <c r="T61" s="3">
        <f>T62*H63*K63*N63*Q63*T63/10000000000</f>
        <v>4425.8406828784691</v>
      </c>
      <c r="U61" s="34">
        <f>U62*H63*I63*L63*O63*R63*U63/1000000000000</f>
        <v>4463.9284784249876</v>
      </c>
      <c r="V61" s="34">
        <f>V62*H63*J63*M63*P63*S63*V63/1000000000000</f>
        <v>4544.674853760479</v>
      </c>
      <c r="W61" s="34">
        <f>W62*H63*K63*N63*Q63*T63*W63/1000000000000</f>
        <v>4685.9189567025114</v>
      </c>
    </row>
    <row r="62" spans="1:23" s="8" customFormat="1">
      <c r="A62" s="25"/>
      <c r="B62" s="52"/>
      <c r="C62" s="25"/>
      <c r="D62" s="9" t="str">
        <f>D57</f>
        <v>в ценах 2018 года</v>
      </c>
      <c r="E62" s="10" t="s">
        <v>5</v>
      </c>
      <c r="F62" s="10" t="s">
        <v>4</v>
      </c>
      <c r="G62" s="14">
        <v>2369</v>
      </c>
      <c r="H62" s="3">
        <f>H61/H63*100</f>
        <v>2785.8937198067633</v>
      </c>
      <c r="I62" s="3">
        <v>3040</v>
      </c>
      <c r="J62" s="3">
        <v>3120</v>
      </c>
      <c r="K62" s="3">
        <v>3280</v>
      </c>
      <c r="L62" s="3">
        <v>3120</v>
      </c>
      <c r="M62" s="3">
        <v>3340</v>
      </c>
      <c r="N62" s="3">
        <v>3460</v>
      </c>
      <c r="O62" s="3">
        <v>3490</v>
      </c>
      <c r="P62" s="3">
        <v>3570</v>
      </c>
      <c r="Q62" s="3">
        <v>3640</v>
      </c>
      <c r="R62" s="7">
        <v>3520</v>
      </c>
      <c r="S62" s="7">
        <v>3610</v>
      </c>
      <c r="T62" s="7">
        <v>3680</v>
      </c>
      <c r="U62" s="7">
        <v>3600</v>
      </c>
      <c r="V62" s="7">
        <v>3690</v>
      </c>
      <c r="W62" s="7">
        <v>3750</v>
      </c>
    </row>
    <row r="63" spans="1:23" s="8" customFormat="1">
      <c r="A63" s="25"/>
      <c r="B63" s="52"/>
      <c r="C63" s="25"/>
      <c r="D63" s="9" t="s">
        <v>3</v>
      </c>
      <c r="E63" s="10" t="s">
        <v>2</v>
      </c>
      <c r="F63" s="10"/>
      <c r="G63" s="6"/>
      <c r="H63" s="3">
        <v>103.5</v>
      </c>
      <c r="I63" s="3">
        <v>103.8</v>
      </c>
      <c r="J63" s="3">
        <v>103.2</v>
      </c>
      <c r="K63" s="3">
        <v>103.9</v>
      </c>
      <c r="L63" s="3">
        <v>103.7</v>
      </c>
      <c r="M63" s="3">
        <v>103.4</v>
      </c>
      <c r="N63" s="3">
        <v>103.8</v>
      </c>
      <c r="O63" s="3">
        <v>103.7</v>
      </c>
      <c r="P63" s="3">
        <v>103.6</v>
      </c>
      <c r="Q63" s="3">
        <v>103.8</v>
      </c>
      <c r="R63" s="7">
        <v>103.6</v>
      </c>
      <c r="S63" s="7">
        <v>103.7</v>
      </c>
      <c r="T63" s="7">
        <v>103.8</v>
      </c>
      <c r="U63" s="7">
        <v>103.6</v>
      </c>
      <c r="V63" s="7">
        <v>103.8</v>
      </c>
      <c r="W63" s="7">
        <v>103.9</v>
      </c>
    </row>
    <row r="64" spans="1:23" s="8" customFormat="1" ht="25.5">
      <c r="A64" s="25"/>
      <c r="B64" s="52"/>
      <c r="C64" s="25"/>
      <c r="D64" s="66" t="s">
        <v>16</v>
      </c>
      <c r="E64" s="19" t="s">
        <v>0</v>
      </c>
      <c r="F64" s="10"/>
      <c r="G64" s="6"/>
      <c r="H64" s="3">
        <f>H62/G62*100</f>
        <v>117.59787757732221</v>
      </c>
      <c r="I64" s="3">
        <f>I62/H62*100</f>
        <v>109.12117638898522</v>
      </c>
      <c r="J64" s="3">
        <f>J62/H62*100</f>
        <v>111.99278629395852</v>
      </c>
      <c r="K64" s="3">
        <f t="shared" ref="K64:W64" si="16">K62/H62*100</f>
        <v>117.73600610390511</v>
      </c>
      <c r="L64" s="3">
        <f t="shared" si="16"/>
        <v>102.63157894736842</v>
      </c>
      <c r="M64" s="3">
        <f t="shared" si="16"/>
        <v>107.05128205128204</v>
      </c>
      <c r="N64" s="3">
        <f t="shared" si="16"/>
        <v>105.48780487804879</v>
      </c>
      <c r="O64" s="3">
        <f t="shared" si="16"/>
        <v>111.85897435897436</v>
      </c>
      <c r="P64" s="3">
        <f t="shared" si="16"/>
        <v>106.88622754491017</v>
      </c>
      <c r="Q64" s="3">
        <f t="shared" si="16"/>
        <v>105.20231213872833</v>
      </c>
      <c r="R64" s="34">
        <f t="shared" si="16"/>
        <v>100.85959885386819</v>
      </c>
      <c r="S64" s="34">
        <f t="shared" si="16"/>
        <v>101.1204481792717</v>
      </c>
      <c r="T64" s="34">
        <f t="shared" si="16"/>
        <v>101.09890109890109</v>
      </c>
      <c r="U64" s="34">
        <f t="shared" si="16"/>
        <v>102.27272727272727</v>
      </c>
      <c r="V64" s="34">
        <f t="shared" si="16"/>
        <v>102.21606648199446</v>
      </c>
      <c r="W64" s="34">
        <f t="shared" si="16"/>
        <v>101.90217391304348</v>
      </c>
    </row>
    <row r="65" spans="1:23" s="8" customFormat="1">
      <c r="A65" s="25"/>
      <c r="B65" s="52"/>
      <c r="C65" s="25"/>
      <c r="D65" s="20" t="s">
        <v>22</v>
      </c>
      <c r="E65" s="65"/>
      <c r="F65" s="3"/>
      <c r="G65" s="6"/>
      <c r="H65" s="5"/>
      <c r="I65" s="5"/>
      <c r="J65" s="5"/>
      <c r="K65" s="5"/>
      <c r="L65" s="5"/>
      <c r="M65" s="5"/>
      <c r="N65" s="5"/>
      <c r="O65" s="5"/>
      <c r="P65" s="5"/>
      <c r="Q65" s="5"/>
      <c r="R65" s="32"/>
      <c r="S65" s="32"/>
      <c r="T65" s="32"/>
      <c r="U65" s="32"/>
      <c r="V65" s="32"/>
      <c r="W65" s="32"/>
    </row>
    <row r="66" spans="1:23" s="8" customFormat="1">
      <c r="A66" s="25"/>
      <c r="B66" s="52"/>
      <c r="C66" s="25"/>
      <c r="D66" s="7" t="s">
        <v>6</v>
      </c>
      <c r="E66" s="10" t="s">
        <v>5</v>
      </c>
      <c r="F66" s="3">
        <v>8938</v>
      </c>
      <c r="G66" s="11">
        <v>17929</v>
      </c>
      <c r="H66" s="3">
        <v>26500</v>
      </c>
      <c r="I66" s="3">
        <f>I67*H68*I68/10000</f>
        <v>31155.57</v>
      </c>
      <c r="J66" s="3">
        <f>J67*H68*J68/10000</f>
        <v>33111.72</v>
      </c>
      <c r="K66" s="3">
        <f>K67*H68*K68/10000</f>
        <v>35487.044999999998</v>
      </c>
      <c r="L66" s="3">
        <f>L67*I68*H68*L68/1000000</f>
        <v>34759.302552000001</v>
      </c>
      <c r="M66" s="3">
        <f>M67*J68*H68*M68/1000000</f>
        <v>36998.608679999998</v>
      </c>
      <c r="N66" s="3">
        <f>N67*K68*H68*N68/1000000</f>
        <v>38621.518902000003</v>
      </c>
      <c r="O66" s="3">
        <f>O67*H68*I68*L68*O68/100000000</f>
        <v>37085.167806417005</v>
      </c>
      <c r="P66" s="3">
        <f>P67*H68*J68*M68*P68/100000000</f>
        <v>39589.173949247997</v>
      </c>
      <c r="Q66" s="3">
        <f>Q67*H68*K68*N68*Q68/100000000</f>
        <v>41595.375857453997</v>
      </c>
      <c r="R66" s="3">
        <f>R67*H68*I68*L68*O68*R68/10000000000</f>
        <v>41053.396291821395</v>
      </c>
      <c r="S66" s="3">
        <f>S67*H68*J68*M68*P68*S68/10000000000</f>
        <v>42359.157510338584</v>
      </c>
      <c r="T66" s="3">
        <f>T67*H68*K68*N68*Q68*T68/10000000000</f>
        <v>44138.139418923871</v>
      </c>
      <c r="U66" s="34">
        <f>U67*H68*I68*L68*O68*R68*U68/1000000000000</f>
        <v>44763.282797539454</v>
      </c>
      <c r="V66" s="34">
        <f>V67*H68*J68*M68*P68*S68*V68/1000000000000</f>
        <v>46062.558138385335</v>
      </c>
      <c r="W66" s="34">
        <f>W67*H68*K68*N68*Q68*T68*W68/1000000000000</f>
        <v>47733.894438942909</v>
      </c>
    </row>
    <row r="67" spans="1:23" s="8" customFormat="1">
      <c r="A67" s="25"/>
      <c r="B67" s="52"/>
      <c r="C67" s="25"/>
      <c r="D67" s="9" t="str">
        <f>D72</f>
        <v>в ценах 2018 года</v>
      </c>
      <c r="E67" s="10" t="s">
        <v>5</v>
      </c>
      <c r="F67" s="10" t="s">
        <v>4</v>
      </c>
      <c r="G67" s="11">
        <v>17929</v>
      </c>
      <c r="H67" s="3">
        <f>H66/H68*100</f>
        <v>25603.864734299514</v>
      </c>
      <c r="I67" s="3">
        <v>29000</v>
      </c>
      <c r="J67" s="3">
        <v>31000</v>
      </c>
      <c r="K67" s="3">
        <v>33000</v>
      </c>
      <c r="L67" s="3">
        <v>31200</v>
      </c>
      <c r="M67" s="3">
        <v>33500</v>
      </c>
      <c r="N67" s="3">
        <v>34600</v>
      </c>
      <c r="O67" s="3">
        <v>32100</v>
      </c>
      <c r="P67" s="3">
        <v>34600</v>
      </c>
      <c r="Q67" s="3">
        <v>35900</v>
      </c>
      <c r="R67" s="7">
        <v>34300</v>
      </c>
      <c r="S67" s="7">
        <v>35700</v>
      </c>
      <c r="T67" s="7">
        <v>36700</v>
      </c>
      <c r="U67" s="7">
        <v>36100</v>
      </c>
      <c r="V67" s="7">
        <v>37400</v>
      </c>
      <c r="W67" s="7">
        <v>38200</v>
      </c>
    </row>
    <row r="68" spans="1:23" s="8" customFormat="1">
      <c r="A68" s="25"/>
      <c r="B68" s="52"/>
      <c r="C68" s="25"/>
      <c r="D68" s="9" t="s">
        <v>3</v>
      </c>
      <c r="E68" s="10" t="s">
        <v>2</v>
      </c>
      <c r="F68" s="10"/>
      <c r="G68" s="6"/>
      <c r="H68" s="3">
        <v>103.5</v>
      </c>
      <c r="I68" s="3">
        <v>103.8</v>
      </c>
      <c r="J68" s="3">
        <v>103.2</v>
      </c>
      <c r="K68" s="3">
        <v>103.9</v>
      </c>
      <c r="L68" s="3">
        <v>103.7</v>
      </c>
      <c r="M68" s="3">
        <v>103.4</v>
      </c>
      <c r="N68" s="3">
        <v>103.8</v>
      </c>
      <c r="O68" s="3">
        <v>103.7</v>
      </c>
      <c r="P68" s="3">
        <v>103.6</v>
      </c>
      <c r="Q68" s="3">
        <v>103.8</v>
      </c>
      <c r="R68" s="7">
        <v>103.6</v>
      </c>
      <c r="S68" s="7">
        <v>103.7</v>
      </c>
      <c r="T68" s="7">
        <v>103.8</v>
      </c>
      <c r="U68" s="7">
        <v>103.6</v>
      </c>
      <c r="V68" s="7">
        <v>103.8</v>
      </c>
      <c r="W68" s="7">
        <v>103.9</v>
      </c>
    </row>
    <row r="69" spans="1:23" s="8" customFormat="1" ht="25.5">
      <c r="A69" s="25"/>
      <c r="B69" s="52"/>
      <c r="C69" s="25"/>
      <c r="D69" s="66" t="s">
        <v>16</v>
      </c>
      <c r="E69" s="19" t="s">
        <v>0</v>
      </c>
      <c r="F69" s="10"/>
      <c r="G69" s="6"/>
      <c r="H69" s="3">
        <f>H67/G67*100</f>
        <v>142.80698719560218</v>
      </c>
      <c r="I69" s="3">
        <f>I67/H67*100</f>
        <v>113.26415094339623</v>
      </c>
      <c r="J69" s="3">
        <f>J67/H67*100</f>
        <v>121.07547169811322</v>
      </c>
      <c r="K69" s="3">
        <f t="shared" ref="K69:W69" si="17">K67/H67*100</f>
        <v>128.88679245283021</v>
      </c>
      <c r="L69" s="3">
        <f t="shared" si="17"/>
        <v>107.58620689655172</v>
      </c>
      <c r="M69" s="3">
        <f t="shared" si="17"/>
        <v>108.06451612903226</v>
      </c>
      <c r="N69" s="3">
        <f t="shared" si="17"/>
        <v>104.84848484848486</v>
      </c>
      <c r="O69" s="3">
        <f t="shared" si="17"/>
        <v>102.88461538461537</v>
      </c>
      <c r="P69" s="3">
        <f t="shared" si="17"/>
        <v>103.28358208955224</v>
      </c>
      <c r="Q69" s="3">
        <f t="shared" si="17"/>
        <v>103.75722543352602</v>
      </c>
      <c r="R69" s="34">
        <f t="shared" si="17"/>
        <v>106.85358255451713</v>
      </c>
      <c r="S69" s="7">
        <f t="shared" si="17"/>
        <v>103.17919075144508</v>
      </c>
      <c r="T69" s="34">
        <f t="shared" si="17"/>
        <v>102.22841225626742</v>
      </c>
      <c r="U69" s="34">
        <f t="shared" si="17"/>
        <v>105.24781341107871</v>
      </c>
      <c r="V69" s="34">
        <f t="shared" si="17"/>
        <v>104.76190476190477</v>
      </c>
      <c r="W69" s="34">
        <f t="shared" si="17"/>
        <v>104.08719346049047</v>
      </c>
    </row>
    <row r="70" spans="1:23" s="8" customFormat="1">
      <c r="A70" s="25"/>
      <c r="B70" s="52"/>
      <c r="C70" s="25"/>
      <c r="D70" s="63" t="s">
        <v>11</v>
      </c>
      <c r="E70" s="64"/>
    </row>
    <row r="71" spans="1:23" s="8" customFormat="1">
      <c r="A71" s="25"/>
      <c r="B71" s="52"/>
      <c r="C71" s="25"/>
      <c r="D71" s="15" t="s">
        <v>6</v>
      </c>
      <c r="E71" s="14" t="s">
        <v>5</v>
      </c>
      <c r="F71" s="14">
        <f t="shared" ref="F71:W71" si="18">F76+F81</f>
        <v>13683.6</v>
      </c>
      <c r="G71" s="14">
        <f t="shared" si="18"/>
        <v>14267</v>
      </c>
      <c r="H71" s="14">
        <f>H76+H81</f>
        <v>11134.599999999999</v>
      </c>
      <c r="I71" s="14">
        <f>I76+I81</f>
        <v>11978.779500000001</v>
      </c>
      <c r="J71" s="14">
        <f t="shared" si="18"/>
        <v>12603.815999999999</v>
      </c>
      <c r="K71" s="14">
        <f t="shared" si="18"/>
        <v>13173.221249999999</v>
      </c>
      <c r="L71" s="14">
        <f t="shared" si="18"/>
        <v>13257.554499</v>
      </c>
      <c r="M71" s="14">
        <f t="shared" si="18"/>
        <v>13418.898372</v>
      </c>
      <c r="N71" s="14">
        <f t="shared" si="18"/>
        <v>13997.5100298</v>
      </c>
      <c r="O71" s="14">
        <f t="shared" si="18"/>
        <v>14106.2273805717</v>
      </c>
      <c r="P71" s="14">
        <f t="shared" si="18"/>
        <v>14302.447235999998</v>
      </c>
      <c r="Q71" s="14">
        <f t="shared" si="18"/>
        <v>15016.046549097598</v>
      </c>
      <c r="R71" s="14">
        <f t="shared" si="18"/>
        <v>15320.217858172415</v>
      </c>
      <c r="S71" s="14">
        <f t="shared" si="18"/>
        <v>15721.53605075592</v>
      </c>
      <c r="T71" s="14">
        <f t="shared" si="18"/>
        <v>16476.635150933434</v>
      </c>
      <c r="U71" s="14">
        <f t="shared" si="18"/>
        <v>16305.738747580162</v>
      </c>
      <c r="V71" s="14">
        <f t="shared" si="18"/>
        <v>16750.021141231031</v>
      </c>
      <c r="W71" s="14">
        <f t="shared" si="18"/>
        <v>17494.097438356039</v>
      </c>
    </row>
    <row r="72" spans="1:23" s="8" customFormat="1">
      <c r="A72" s="25"/>
      <c r="B72" s="52"/>
      <c r="C72" s="25"/>
      <c r="D72" s="13" t="str">
        <f>D47</f>
        <v>в ценах 2018 года</v>
      </c>
      <c r="E72" s="14" t="s">
        <v>5</v>
      </c>
      <c r="F72" s="14"/>
      <c r="G72" s="14">
        <f t="shared" ref="G72:W72" si="19">G77+G82</f>
        <v>14267</v>
      </c>
      <c r="H72" s="14">
        <f>H77+H82</f>
        <v>10758.067632850241</v>
      </c>
      <c r="I72" s="14">
        <f t="shared" si="19"/>
        <v>11150</v>
      </c>
      <c r="J72" s="14">
        <f t="shared" si="19"/>
        <v>11800</v>
      </c>
      <c r="K72" s="14">
        <f t="shared" si="19"/>
        <v>12250</v>
      </c>
      <c r="L72" s="14">
        <f t="shared" si="19"/>
        <v>11900</v>
      </c>
      <c r="M72" s="14">
        <f t="shared" si="19"/>
        <v>12150</v>
      </c>
      <c r="N72" s="14">
        <f t="shared" si="19"/>
        <v>12540</v>
      </c>
      <c r="O72" s="14">
        <f t="shared" si="19"/>
        <v>12210</v>
      </c>
      <c r="P72" s="14">
        <f t="shared" si="19"/>
        <v>12500</v>
      </c>
      <c r="Q72" s="14">
        <f t="shared" si="19"/>
        <v>12960</v>
      </c>
      <c r="R72" s="14">
        <f t="shared" si="19"/>
        <v>12800</v>
      </c>
      <c r="S72" s="14">
        <f t="shared" si="19"/>
        <v>13250</v>
      </c>
      <c r="T72" s="14">
        <f t="shared" si="19"/>
        <v>13700</v>
      </c>
      <c r="U72" s="14">
        <f t="shared" si="19"/>
        <v>13150</v>
      </c>
      <c r="V72" s="14">
        <f t="shared" si="19"/>
        <v>13600</v>
      </c>
      <c r="W72" s="14">
        <f t="shared" si="19"/>
        <v>14000</v>
      </c>
    </row>
    <row r="73" spans="1:23" s="8" customFormat="1">
      <c r="A73" s="25"/>
      <c r="B73" s="52"/>
      <c r="C73" s="25"/>
      <c r="D73" s="13" t="s">
        <v>3</v>
      </c>
      <c r="E73" s="14" t="s">
        <v>2</v>
      </c>
      <c r="F73" s="14"/>
      <c r="G73" s="11"/>
      <c r="H73" s="11">
        <v>103.5</v>
      </c>
      <c r="I73" s="11">
        <v>103.8</v>
      </c>
      <c r="J73" s="11">
        <v>103.2</v>
      </c>
      <c r="K73" s="11">
        <v>103.9</v>
      </c>
      <c r="L73" s="11">
        <v>103.7</v>
      </c>
      <c r="M73" s="11">
        <v>103.4</v>
      </c>
      <c r="N73" s="11">
        <v>103.8</v>
      </c>
      <c r="O73" s="11">
        <v>103.7</v>
      </c>
      <c r="P73" s="11">
        <v>103.6</v>
      </c>
      <c r="Q73" s="11">
        <v>103.8</v>
      </c>
      <c r="R73" s="15">
        <v>103.6</v>
      </c>
      <c r="S73" s="15">
        <v>103.7</v>
      </c>
      <c r="T73" s="15">
        <v>103.8</v>
      </c>
      <c r="U73" s="15">
        <v>103.6</v>
      </c>
      <c r="V73" s="15">
        <v>103.8</v>
      </c>
      <c r="W73" s="15">
        <v>103.9</v>
      </c>
    </row>
    <row r="74" spans="1:23" s="8" customFormat="1" ht="25.5">
      <c r="A74" s="25"/>
      <c r="B74" s="52"/>
      <c r="C74" s="25"/>
      <c r="D74" s="63" t="s">
        <v>16</v>
      </c>
      <c r="E74" s="64" t="s">
        <v>0</v>
      </c>
      <c r="F74" s="11"/>
      <c r="G74" s="11"/>
      <c r="H74" s="11">
        <f>H72/G72*100</f>
        <v>75.40525431310185</v>
      </c>
      <c r="I74" s="11">
        <f>I72/H72*100</f>
        <v>103.64314838431557</v>
      </c>
      <c r="J74" s="11">
        <f>J72/H72*100</f>
        <v>109.68512564438777</v>
      </c>
      <c r="K74" s="11">
        <f t="shared" ref="K74:W74" si="20">K72/H72*100</f>
        <v>113.86803297828392</v>
      </c>
      <c r="L74" s="11">
        <f t="shared" si="20"/>
        <v>106.72645739910314</v>
      </c>
      <c r="M74" s="11">
        <f t="shared" si="20"/>
        <v>102.96610169491525</v>
      </c>
      <c r="N74" s="11">
        <f t="shared" si="20"/>
        <v>102.36734693877551</v>
      </c>
      <c r="O74" s="11">
        <f t="shared" si="20"/>
        <v>102.60504201680672</v>
      </c>
      <c r="P74" s="11">
        <f t="shared" si="20"/>
        <v>102.88065843621399</v>
      </c>
      <c r="Q74" s="11">
        <f t="shared" si="20"/>
        <v>103.34928229665073</v>
      </c>
      <c r="R74" s="31">
        <f t="shared" si="20"/>
        <v>104.83210483210483</v>
      </c>
      <c r="S74" s="15">
        <f t="shared" si="20"/>
        <v>106</v>
      </c>
      <c r="T74" s="31">
        <f t="shared" si="20"/>
        <v>105.70987654320987</v>
      </c>
      <c r="U74" s="31">
        <f t="shared" si="20"/>
        <v>102.734375</v>
      </c>
      <c r="V74" s="31">
        <f t="shared" si="20"/>
        <v>102.64150943396227</v>
      </c>
      <c r="W74" s="31">
        <f t="shared" si="20"/>
        <v>102.18978102189782</v>
      </c>
    </row>
    <row r="75" spans="1:23" s="8" customFormat="1">
      <c r="A75" s="25"/>
      <c r="B75" s="52"/>
      <c r="C75" s="25"/>
      <c r="D75" s="20" t="s">
        <v>21</v>
      </c>
      <c r="E75" s="65"/>
      <c r="F75" s="3"/>
      <c r="G75" s="6"/>
      <c r="H75" s="5"/>
      <c r="I75" s="5"/>
      <c r="J75" s="5"/>
      <c r="K75" s="5"/>
      <c r="L75" s="5"/>
      <c r="M75" s="5"/>
      <c r="N75" s="5"/>
      <c r="O75" s="5"/>
      <c r="P75" s="5"/>
      <c r="Q75" s="5"/>
      <c r="R75" s="32"/>
      <c r="S75" s="32"/>
      <c r="T75" s="32"/>
      <c r="U75" s="32"/>
      <c r="V75" s="32"/>
      <c r="W75" s="32"/>
    </row>
    <row r="76" spans="1:23" s="8" customFormat="1">
      <c r="A76" s="25"/>
      <c r="B76" s="52"/>
      <c r="C76" s="25"/>
      <c r="D76" s="7" t="s">
        <v>6</v>
      </c>
      <c r="E76" s="10" t="s">
        <v>5</v>
      </c>
      <c r="F76" s="3">
        <v>2175</v>
      </c>
      <c r="G76" s="11">
        <v>2300</v>
      </c>
      <c r="H76" s="3">
        <v>4586.3999999999996</v>
      </c>
      <c r="I76" s="3">
        <f>I77*H78*I78/10000</f>
        <v>4941.9179999999997</v>
      </c>
      <c r="J76" s="3">
        <f>J77*H78*J78/10000</f>
        <v>5126.9759999999997</v>
      </c>
      <c r="K76" s="3">
        <f>K77*H78*K78/10000</f>
        <v>5376.8249999999998</v>
      </c>
      <c r="L76" s="3">
        <f>L77*I78*H78*L78/1000000</f>
        <v>5347.585008</v>
      </c>
      <c r="M76" s="3">
        <f>M77*J78*H78*M78/1000000</f>
        <v>5466.9585960000004</v>
      </c>
      <c r="N76" s="3">
        <f>N77*K78*H78*N78/1000000</f>
        <v>5804.3901239999996</v>
      </c>
      <c r="O76" s="3">
        <f>O77*H78*I78*L78*O78/100000000</f>
        <v>5718.7408299614999</v>
      </c>
      <c r="P76" s="3">
        <f>P77*H78*J78*M78*P78/100000000</f>
        <v>5835.3984722879995</v>
      </c>
      <c r="Q76" s="3">
        <f>Q77*H78*K78*N78*Q78/100000000</f>
        <v>6233.5131507827991</v>
      </c>
      <c r="R76" s="3">
        <f>R77*H78*I78*L78*O78*R78/10000000000</f>
        <v>6104.1493028655723</v>
      </c>
      <c r="S76" s="3">
        <f>S77*H78*J78*M78*P78*S78/10000000000</f>
        <v>6229.2878691674396</v>
      </c>
      <c r="T76" s="3">
        <f>T77*H78*K78*N78*Q78*T78/10000000000</f>
        <v>6494.4401324847113</v>
      </c>
      <c r="U76" s="34">
        <f>U77*H78*I78*L78*O78*R78*U78/1000000000000</f>
        <v>6509.8956977031057</v>
      </c>
      <c r="V76" s="34">
        <f>V77*H78*J78*M78*P78*S78*V78/1000000000000</f>
        <v>6650.7436884299677</v>
      </c>
      <c r="W76" s="34">
        <f>W77*H78*K78*N78*Q78*T78*W78/1000000000000</f>
        <v>6935.1600559197159</v>
      </c>
    </row>
    <row r="77" spans="1:23" s="8" customFormat="1">
      <c r="A77" s="25"/>
      <c r="B77" s="52"/>
      <c r="C77" s="25"/>
      <c r="D77" s="17" t="s">
        <v>46</v>
      </c>
      <c r="E77" s="10" t="s">
        <v>5</v>
      </c>
      <c r="F77" s="10" t="s">
        <v>4</v>
      </c>
      <c r="G77" s="11">
        <v>2300</v>
      </c>
      <c r="H77" s="3">
        <f>H76/H78*100</f>
        <v>4431.304347826087</v>
      </c>
      <c r="I77" s="3">
        <v>4600</v>
      </c>
      <c r="J77" s="3">
        <v>4800</v>
      </c>
      <c r="K77" s="3">
        <v>5000</v>
      </c>
      <c r="L77" s="3">
        <v>4800</v>
      </c>
      <c r="M77" s="3">
        <v>4950</v>
      </c>
      <c r="N77" s="3">
        <v>5200</v>
      </c>
      <c r="O77" s="3">
        <v>4950</v>
      </c>
      <c r="P77" s="3">
        <v>5100</v>
      </c>
      <c r="Q77" s="3">
        <v>5380</v>
      </c>
      <c r="R77" s="7">
        <v>5100</v>
      </c>
      <c r="S77" s="7">
        <v>5250</v>
      </c>
      <c r="T77" s="7">
        <v>5400</v>
      </c>
      <c r="U77" s="7">
        <v>5250</v>
      </c>
      <c r="V77" s="7">
        <v>5400</v>
      </c>
      <c r="W77" s="7">
        <v>5550</v>
      </c>
    </row>
    <row r="78" spans="1:23" s="8" customFormat="1">
      <c r="A78" s="25"/>
      <c r="B78" s="52"/>
      <c r="C78" s="25"/>
      <c r="D78" s="9" t="s">
        <v>3</v>
      </c>
      <c r="E78" s="10" t="s">
        <v>2</v>
      </c>
      <c r="F78" s="10"/>
      <c r="G78" s="6"/>
      <c r="H78" s="3">
        <v>103.5</v>
      </c>
      <c r="I78" s="3">
        <v>103.8</v>
      </c>
      <c r="J78" s="3">
        <v>103.2</v>
      </c>
      <c r="K78" s="3">
        <v>103.9</v>
      </c>
      <c r="L78" s="3">
        <v>103.7</v>
      </c>
      <c r="M78" s="3">
        <v>103.4</v>
      </c>
      <c r="N78" s="3">
        <v>103.8</v>
      </c>
      <c r="O78" s="3">
        <v>103.7</v>
      </c>
      <c r="P78" s="3">
        <v>103.6</v>
      </c>
      <c r="Q78" s="3">
        <v>103.8</v>
      </c>
      <c r="R78" s="7">
        <v>103.6</v>
      </c>
      <c r="S78" s="7">
        <v>103.7</v>
      </c>
      <c r="T78" s="7">
        <v>103.8</v>
      </c>
      <c r="U78" s="7">
        <v>103.6</v>
      </c>
      <c r="V78" s="7">
        <v>103.8</v>
      </c>
      <c r="W78" s="7">
        <v>103.9</v>
      </c>
    </row>
    <row r="79" spans="1:23" s="8" customFormat="1" ht="25.5">
      <c r="A79" s="25"/>
      <c r="B79" s="52"/>
      <c r="C79" s="25"/>
      <c r="D79" s="66" t="s">
        <v>16</v>
      </c>
      <c r="E79" s="19" t="s">
        <v>0</v>
      </c>
      <c r="F79" s="10"/>
      <c r="G79" s="6"/>
      <c r="H79" s="3">
        <f>H77/G77*100</f>
        <v>192.66540642722117</v>
      </c>
      <c r="I79" s="3">
        <f>I77/H77*100</f>
        <v>103.80690737833595</v>
      </c>
      <c r="J79" s="3">
        <f>J77/H77*100</f>
        <v>108.32025117739403</v>
      </c>
      <c r="K79" s="3">
        <f t="shared" ref="K79:W79" si="21">K77/H77*100</f>
        <v>112.8335949764521</v>
      </c>
      <c r="L79" s="3">
        <f t="shared" si="21"/>
        <v>104.34782608695652</v>
      </c>
      <c r="M79" s="3">
        <f t="shared" si="21"/>
        <v>103.125</v>
      </c>
      <c r="N79" s="3">
        <f t="shared" si="21"/>
        <v>104</v>
      </c>
      <c r="O79" s="3">
        <f t="shared" si="21"/>
        <v>103.125</v>
      </c>
      <c r="P79" s="3">
        <f t="shared" si="21"/>
        <v>103.03030303030303</v>
      </c>
      <c r="Q79" s="3">
        <f t="shared" si="21"/>
        <v>103.46153846153847</v>
      </c>
      <c r="R79" s="34">
        <f t="shared" si="21"/>
        <v>103.03030303030303</v>
      </c>
      <c r="S79" s="7">
        <f t="shared" si="21"/>
        <v>102.94117647058823</v>
      </c>
      <c r="T79" s="34">
        <f t="shared" si="21"/>
        <v>100.37174721189589</v>
      </c>
      <c r="U79" s="34">
        <f t="shared" si="21"/>
        <v>102.94117647058823</v>
      </c>
      <c r="V79" s="34">
        <f t="shared" si="21"/>
        <v>102.85714285714285</v>
      </c>
      <c r="W79" s="34">
        <f t="shared" si="21"/>
        <v>102.77777777777777</v>
      </c>
    </row>
    <row r="80" spans="1:23" s="8" customFormat="1">
      <c r="A80" s="25"/>
      <c r="B80" s="52"/>
      <c r="C80" s="25"/>
      <c r="D80" s="20" t="s">
        <v>20</v>
      </c>
      <c r="E80" s="65"/>
      <c r="F80" s="3"/>
      <c r="G80" s="6"/>
      <c r="H80" s="5"/>
      <c r="I80" s="5"/>
      <c r="J80" s="5"/>
      <c r="K80" s="5"/>
      <c r="L80" s="5"/>
      <c r="M80" s="5"/>
      <c r="N80" s="5"/>
      <c r="O80" s="5"/>
      <c r="P80" s="5"/>
      <c r="Q80" s="5"/>
      <c r="R80" s="32"/>
      <c r="S80" s="32"/>
      <c r="T80" s="32"/>
      <c r="U80" s="32"/>
      <c r="V80" s="32"/>
      <c r="W80" s="32"/>
    </row>
    <row r="81" spans="1:23" s="8" customFormat="1">
      <c r="A81" s="25"/>
      <c r="B81" s="52"/>
      <c r="C81" s="25"/>
      <c r="D81" s="7" t="s">
        <v>6</v>
      </c>
      <c r="E81" s="10" t="s">
        <v>5</v>
      </c>
      <c r="F81" s="3">
        <v>11508.6</v>
      </c>
      <c r="G81" s="11">
        <v>11967</v>
      </c>
      <c r="H81" s="3">
        <v>6548.2</v>
      </c>
      <c r="I81" s="3">
        <f>I82*H83*I83/10000</f>
        <v>7036.8615</v>
      </c>
      <c r="J81" s="3">
        <f>J82*H83*J83/10000</f>
        <v>7476.84</v>
      </c>
      <c r="K81" s="3">
        <f>K82*H83*K83/10000</f>
        <v>7796.3962499999998</v>
      </c>
      <c r="L81" s="3">
        <f>L82*I83*H83*L83/1000000</f>
        <v>7909.9694909999998</v>
      </c>
      <c r="M81" s="3">
        <f>M82*J83*H83*M83/1000000</f>
        <v>7951.9397760000002</v>
      </c>
      <c r="N81" s="3">
        <f>N82*K83*H83*N83/1000000</f>
        <v>8193.1199058000002</v>
      </c>
      <c r="O81" s="3">
        <f>O82*H83*I83*L83*O83/100000000</f>
        <v>8387.4865506101996</v>
      </c>
      <c r="P81" s="3">
        <f>P82*H83*J83*M83*P83/100000000</f>
        <v>8467.0487637119986</v>
      </c>
      <c r="Q81" s="3">
        <f>Q82*H83*K83*N83*Q83/100000000</f>
        <v>8782.5333983147993</v>
      </c>
      <c r="R81" s="3">
        <f>R82*H83*I83*L83*O83*R83/10000000000</f>
        <v>9216.0685553068433</v>
      </c>
      <c r="S81" s="3">
        <f>S82*H83*J83*M83*P83*S83/10000000000</f>
        <v>9492.2481815884803</v>
      </c>
      <c r="T81" s="3">
        <f>T82*H83*K83*N83*Q83*T83/10000000000</f>
        <v>9982.1950184487232</v>
      </c>
      <c r="U81" s="34">
        <f>U82*H83*I83*L83*O83*R83*U83/1000000000000</f>
        <v>9795.8430498770558</v>
      </c>
      <c r="V81" s="34">
        <f>V82*H83*J83*M83*P83*S83*V83/1000000000000</f>
        <v>10099.277452801063</v>
      </c>
      <c r="W81" s="34">
        <f>W82*H83*K83*N83*Q83*T83*W83/1000000000000</f>
        <v>10558.937382436325</v>
      </c>
    </row>
    <row r="82" spans="1:23" s="8" customFormat="1">
      <c r="A82" s="25"/>
      <c r="B82" s="52"/>
      <c r="C82" s="25"/>
      <c r="D82" s="17" t="s">
        <v>46</v>
      </c>
      <c r="E82" s="10" t="s">
        <v>5</v>
      </c>
      <c r="F82" s="10" t="s">
        <v>4</v>
      </c>
      <c r="G82" s="11">
        <v>11967</v>
      </c>
      <c r="H82" s="3">
        <f>H81/H83*100</f>
        <v>6326.7632850241544</v>
      </c>
      <c r="I82" s="3">
        <v>6550</v>
      </c>
      <c r="J82" s="3">
        <v>7000</v>
      </c>
      <c r="K82" s="3">
        <v>7250</v>
      </c>
      <c r="L82" s="3">
        <v>7100</v>
      </c>
      <c r="M82" s="3">
        <v>7200</v>
      </c>
      <c r="N82" s="3">
        <v>7340</v>
      </c>
      <c r="O82" s="3">
        <v>7260</v>
      </c>
      <c r="P82" s="3">
        <v>7400</v>
      </c>
      <c r="Q82" s="3">
        <v>7580</v>
      </c>
      <c r="R82" s="7">
        <v>7700</v>
      </c>
      <c r="S82" s="7">
        <v>8000</v>
      </c>
      <c r="T82" s="7">
        <v>8300</v>
      </c>
      <c r="U82" s="7">
        <v>7900</v>
      </c>
      <c r="V82" s="7">
        <v>8200</v>
      </c>
      <c r="W82" s="7">
        <v>8450</v>
      </c>
    </row>
    <row r="83" spans="1:23" s="8" customFormat="1">
      <c r="A83" s="25"/>
      <c r="B83" s="52"/>
      <c r="C83" s="25"/>
      <c r="D83" s="9" t="s">
        <v>3</v>
      </c>
      <c r="E83" s="10" t="s">
        <v>2</v>
      </c>
      <c r="F83" s="10"/>
      <c r="G83" s="6"/>
      <c r="H83" s="3">
        <v>103.5</v>
      </c>
      <c r="I83" s="3">
        <v>103.8</v>
      </c>
      <c r="J83" s="3">
        <v>103.2</v>
      </c>
      <c r="K83" s="3">
        <v>103.9</v>
      </c>
      <c r="L83" s="3">
        <v>103.7</v>
      </c>
      <c r="M83" s="3">
        <v>103.4</v>
      </c>
      <c r="N83" s="3">
        <v>103.8</v>
      </c>
      <c r="O83" s="3">
        <v>103.7</v>
      </c>
      <c r="P83" s="3">
        <v>103.6</v>
      </c>
      <c r="Q83" s="3">
        <v>103.8</v>
      </c>
      <c r="R83" s="7">
        <v>103.6</v>
      </c>
      <c r="S83" s="7">
        <v>103.7</v>
      </c>
      <c r="T83" s="7">
        <v>103.8</v>
      </c>
      <c r="U83" s="7">
        <v>103.6</v>
      </c>
      <c r="V83" s="7">
        <v>103.8</v>
      </c>
      <c r="W83" s="7">
        <v>103.9</v>
      </c>
    </row>
    <row r="84" spans="1:23" s="8" customFormat="1" ht="25.5">
      <c r="B84" s="68"/>
      <c r="D84" s="66" t="s">
        <v>16</v>
      </c>
      <c r="E84" s="19" t="s">
        <v>0</v>
      </c>
      <c r="F84" s="10"/>
      <c r="G84" s="6"/>
      <c r="H84" s="3">
        <f>H82/G82*100</f>
        <v>52.868415517875448</v>
      </c>
      <c r="I84" s="3">
        <f>I82/H82*100</f>
        <v>103.52845056656793</v>
      </c>
      <c r="J84" s="3">
        <f>J82/H82*100</f>
        <v>110.64109220854586</v>
      </c>
      <c r="K84" s="3">
        <f t="shared" ref="K84:W84" si="22">K82/H82*100</f>
        <v>114.59255978742252</v>
      </c>
      <c r="L84" s="3">
        <f t="shared" si="22"/>
        <v>108.3969465648855</v>
      </c>
      <c r="M84" s="3">
        <f t="shared" si="22"/>
        <v>102.85714285714285</v>
      </c>
      <c r="N84" s="3">
        <f t="shared" si="22"/>
        <v>101.24137931034483</v>
      </c>
      <c r="O84" s="3">
        <f t="shared" si="22"/>
        <v>102.25352112676056</v>
      </c>
      <c r="P84" s="3">
        <f t="shared" si="22"/>
        <v>102.77777777777777</v>
      </c>
      <c r="Q84" s="3">
        <f t="shared" si="22"/>
        <v>103.26975476839237</v>
      </c>
      <c r="R84" s="34">
        <f t="shared" si="22"/>
        <v>106.06060606060606</v>
      </c>
      <c r="S84" s="7">
        <f t="shared" si="22"/>
        <v>108.10810810810811</v>
      </c>
      <c r="T84" s="34">
        <f t="shared" si="22"/>
        <v>109.49868073878628</v>
      </c>
      <c r="U84" s="34">
        <f t="shared" si="22"/>
        <v>102.59740259740259</v>
      </c>
      <c r="V84" s="34">
        <f t="shared" si="22"/>
        <v>102.49999999999999</v>
      </c>
      <c r="W84" s="34">
        <f t="shared" si="22"/>
        <v>101.80722891566265</v>
      </c>
    </row>
    <row r="85" spans="1:23" s="8" customFormat="1">
      <c r="B85" s="68"/>
      <c r="D85" s="69" t="s">
        <v>19</v>
      </c>
      <c r="E85" s="70"/>
      <c r="F85" s="71"/>
      <c r="G85" s="72"/>
      <c r="H85" s="37"/>
      <c r="I85" s="37"/>
      <c r="J85" s="37"/>
      <c r="K85" s="37"/>
      <c r="L85" s="37"/>
      <c r="M85" s="37"/>
      <c r="N85" s="37"/>
      <c r="O85" s="37"/>
      <c r="P85" s="37"/>
      <c r="Q85" s="38"/>
      <c r="R85" s="23"/>
      <c r="S85" s="23"/>
      <c r="T85" s="23"/>
      <c r="U85" s="23"/>
      <c r="V85" s="23"/>
      <c r="W85" s="23"/>
    </row>
    <row r="86" spans="1:23" s="8" customFormat="1" ht="63.75">
      <c r="B86" s="68"/>
      <c r="D86" s="73" t="s">
        <v>18</v>
      </c>
      <c r="E86" s="100"/>
      <c r="F86" s="101"/>
      <c r="G86" s="101"/>
      <c r="H86" s="101"/>
      <c r="I86" s="101"/>
      <c r="J86" s="101"/>
      <c r="K86" s="101"/>
      <c r="L86" s="101"/>
      <c r="M86" s="101"/>
      <c r="N86" s="101"/>
      <c r="O86" s="101"/>
      <c r="P86" s="101"/>
      <c r="Q86" s="102"/>
    </row>
    <row r="87" spans="1:23" s="8" customFormat="1">
      <c r="B87" s="68"/>
      <c r="D87" s="15" t="s">
        <v>6</v>
      </c>
      <c r="E87" s="74" t="s">
        <v>5</v>
      </c>
      <c r="F87" s="11">
        <f t="shared" ref="F87:W87" si="23">F93</f>
        <v>137311.9</v>
      </c>
      <c r="G87" s="11">
        <f t="shared" si="23"/>
        <v>153837</v>
      </c>
      <c r="H87" s="11">
        <f t="shared" si="23"/>
        <v>289469.50000000006</v>
      </c>
      <c r="I87" s="11">
        <f t="shared" si="23"/>
        <v>730223.96569999994</v>
      </c>
      <c r="J87" s="11">
        <f t="shared" si="23"/>
        <v>778315.88434600004</v>
      </c>
      <c r="K87" s="11">
        <f t="shared" si="23"/>
        <v>805068.91194000002</v>
      </c>
      <c r="L87" s="11">
        <f t="shared" si="23"/>
        <v>880784.3726023999</v>
      </c>
      <c r="M87" s="11">
        <f t="shared" si="23"/>
        <v>884798.346146642</v>
      </c>
      <c r="N87" s="11">
        <f t="shared" si="23"/>
        <v>900308.30297970003</v>
      </c>
      <c r="O87" s="11">
        <f t="shared" si="23"/>
        <v>933290.78067564534</v>
      </c>
      <c r="P87" s="11">
        <f t="shared" si="23"/>
        <v>938378.65214321099</v>
      </c>
      <c r="Q87" s="11">
        <f t="shared" si="23"/>
        <v>955987.86241335305</v>
      </c>
      <c r="R87" s="11">
        <f t="shared" si="23"/>
        <v>990840.21363596956</v>
      </c>
      <c r="S87" s="11">
        <f t="shared" si="23"/>
        <v>996966.21447148547</v>
      </c>
      <c r="T87" s="11">
        <f t="shared" si="23"/>
        <v>1015100.3318711319</v>
      </c>
      <c r="U87" s="11">
        <f t="shared" si="23"/>
        <v>1041345.5020484177</v>
      </c>
      <c r="V87" s="11">
        <f t="shared" si="23"/>
        <v>1056468.0760343401</v>
      </c>
      <c r="W87" s="11">
        <f t="shared" si="23"/>
        <v>1071087.6850676525</v>
      </c>
    </row>
    <row r="88" spans="1:23" s="8" customFormat="1">
      <c r="D88" s="13" t="s">
        <v>45</v>
      </c>
      <c r="E88" s="14" t="s">
        <v>5</v>
      </c>
      <c r="F88" s="14" t="s">
        <v>4</v>
      </c>
      <c r="G88" s="11">
        <f>G94</f>
        <v>153837</v>
      </c>
      <c r="H88" s="11">
        <f t="shared" ref="H88:W88" si="24">H94</f>
        <v>274036.88650430029</v>
      </c>
      <c r="I88" s="11">
        <f t="shared" si="24"/>
        <v>650975</v>
      </c>
      <c r="J88" s="11">
        <f t="shared" si="24"/>
        <v>705257</v>
      </c>
      <c r="K88" s="11">
        <f t="shared" si="24"/>
        <v>727699</v>
      </c>
      <c r="L88" s="11">
        <f t="shared" si="24"/>
        <v>746049</v>
      </c>
      <c r="M88" s="11">
        <f t="shared" si="24"/>
        <v>765367</v>
      </c>
      <c r="N88" s="11">
        <f t="shared" si="24"/>
        <v>775783</v>
      </c>
      <c r="O88" s="11">
        <f t="shared" si="24"/>
        <v>752358</v>
      </c>
      <c r="P88" s="11">
        <f t="shared" si="24"/>
        <v>773555</v>
      </c>
      <c r="Q88" s="11">
        <f t="shared" si="24"/>
        <v>784549</v>
      </c>
      <c r="R88" s="11">
        <f t="shared" si="24"/>
        <v>762811</v>
      </c>
      <c r="S88" s="11">
        <f t="shared" si="24"/>
        <v>782111</v>
      </c>
      <c r="T88" s="11">
        <f t="shared" si="24"/>
        <v>794198</v>
      </c>
      <c r="U88" s="11">
        <f t="shared" si="24"/>
        <v>766105</v>
      </c>
      <c r="V88" s="11">
        <f t="shared" si="24"/>
        <v>787380</v>
      </c>
      <c r="W88" s="11">
        <f t="shared" si="24"/>
        <v>797927</v>
      </c>
    </row>
    <row r="89" spans="1:23" s="8" customFormat="1">
      <c r="D89" s="13" t="s">
        <v>3</v>
      </c>
      <c r="E89" s="14" t="s">
        <v>2</v>
      </c>
      <c r="F89" s="14"/>
      <c r="G89" s="11"/>
      <c r="H89" s="11">
        <f>H87/G87/H90*10000</f>
        <v>105.63158255538623</v>
      </c>
      <c r="I89" s="11">
        <f>I87/H87/I90*10000</f>
        <v>106.19351241737549</v>
      </c>
      <c r="J89" s="11">
        <f>J87/H87/J90*10000</f>
        <v>104.47555865533016</v>
      </c>
      <c r="K89" s="11">
        <f t="shared" ref="K89:W89" si="25">K87/H87/K90*10000</f>
        <v>104.73395215477433</v>
      </c>
      <c r="L89" s="11">
        <f t="shared" si="25"/>
        <v>105.24718189564892</v>
      </c>
      <c r="M89" s="11">
        <f t="shared" si="25"/>
        <v>104.75290622690601</v>
      </c>
      <c r="N89" s="11">
        <f t="shared" si="25"/>
        <v>104.89860638394197</v>
      </c>
      <c r="O89" s="11">
        <f t="shared" si="25"/>
        <v>105.07277071473277</v>
      </c>
      <c r="P89" s="11">
        <f t="shared" si="25"/>
        <v>104.93306353988</v>
      </c>
      <c r="Q89" s="11">
        <f t="shared" si="25"/>
        <v>104.99806807695867</v>
      </c>
      <c r="R89" s="11">
        <f t="shared" si="25"/>
        <v>104.71146715585326</v>
      </c>
      <c r="S89" s="11">
        <f t="shared" si="25"/>
        <v>105.08122462417079</v>
      </c>
      <c r="T89" s="11">
        <f t="shared" si="25"/>
        <v>104.89333061880724</v>
      </c>
      <c r="U89" s="11">
        <f t="shared" si="25"/>
        <v>104.64533473482925</v>
      </c>
      <c r="V89" s="11">
        <f t="shared" si="25"/>
        <v>105.25917264002649</v>
      </c>
      <c r="W89" s="11">
        <f t="shared" si="25"/>
        <v>105.02233852353045</v>
      </c>
    </row>
    <row r="90" spans="1:23" s="8" customFormat="1" ht="26.25">
      <c r="D90" s="75" t="s">
        <v>1</v>
      </c>
      <c r="E90" s="64" t="s">
        <v>0</v>
      </c>
      <c r="F90" s="14"/>
      <c r="G90" s="11"/>
      <c r="H90" s="39">
        <f>H88/G88*100</f>
        <v>178.13457523502169</v>
      </c>
      <c r="I90" s="39">
        <f>I88/H88*100</f>
        <v>237.55013724759445</v>
      </c>
      <c r="J90" s="39">
        <f>J88/H88*100</f>
        <v>257.35841951661234</v>
      </c>
      <c r="K90" s="39">
        <f t="shared" ref="K90:W90" si="26">K88/H88*100</f>
        <v>265.54782798868962</v>
      </c>
      <c r="L90" s="39">
        <f t="shared" si="26"/>
        <v>114.60486193786244</v>
      </c>
      <c r="M90" s="39">
        <f t="shared" si="26"/>
        <v>108.52313411990239</v>
      </c>
      <c r="N90" s="39">
        <f t="shared" si="26"/>
        <v>106.60767707527425</v>
      </c>
      <c r="O90" s="39">
        <f t="shared" si="26"/>
        <v>100.84565491006623</v>
      </c>
      <c r="P90" s="39">
        <f t="shared" si="26"/>
        <v>101.06981356656348</v>
      </c>
      <c r="Q90" s="39">
        <f t="shared" si="26"/>
        <v>101.12995515498535</v>
      </c>
      <c r="R90" s="39">
        <f t="shared" si="26"/>
        <v>101.38936516924124</v>
      </c>
      <c r="S90" s="39">
        <f t="shared" si="26"/>
        <v>101.10606227094389</v>
      </c>
      <c r="T90" s="39">
        <f t="shared" si="26"/>
        <v>101.2298785671768</v>
      </c>
      <c r="U90" s="39">
        <f t="shared" si="26"/>
        <v>100.43182387249266</v>
      </c>
      <c r="V90" s="39">
        <f t="shared" si="26"/>
        <v>100.67368954023151</v>
      </c>
      <c r="W90" s="39">
        <f t="shared" si="26"/>
        <v>100.46953026827063</v>
      </c>
    </row>
    <row r="91" spans="1:23" s="8" customFormat="1">
      <c r="D91" s="60" t="s">
        <v>17</v>
      </c>
      <c r="E91" s="93"/>
      <c r="F91" s="94"/>
      <c r="G91" s="94"/>
      <c r="H91" s="94"/>
      <c r="I91" s="94"/>
      <c r="J91" s="94"/>
      <c r="K91" s="94"/>
      <c r="L91" s="94"/>
      <c r="M91" s="94"/>
      <c r="N91" s="94"/>
      <c r="O91" s="94"/>
      <c r="P91" s="94"/>
      <c r="Q91" s="95"/>
      <c r="R91" s="40"/>
      <c r="S91" s="23"/>
      <c r="T91" s="23"/>
      <c r="U91" s="23"/>
      <c r="V91" s="23"/>
      <c r="W91" s="23"/>
    </row>
    <row r="92" spans="1:23" s="8" customFormat="1" ht="25.5">
      <c r="D92" s="76" t="s">
        <v>47</v>
      </c>
      <c r="E92" s="21"/>
      <c r="F92" s="3"/>
      <c r="G92" s="6"/>
      <c r="H92" s="5"/>
      <c r="I92" s="5"/>
      <c r="J92" s="5"/>
      <c r="K92" s="5"/>
      <c r="L92" s="5"/>
      <c r="M92" s="5"/>
      <c r="N92" s="5"/>
      <c r="O92" s="5"/>
      <c r="P92" s="5"/>
      <c r="Q92" s="5"/>
      <c r="R92" s="23"/>
      <c r="S92" s="23"/>
      <c r="T92" s="23"/>
      <c r="U92" s="23"/>
      <c r="V92" s="23"/>
      <c r="W92" s="23"/>
    </row>
    <row r="93" spans="1:23" s="8" customFormat="1">
      <c r="D93" s="15" t="s">
        <v>6</v>
      </c>
      <c r="E93" s="74" t="s">
        <v>5</v>
      </c>
      <c r="F93" s="11">
        <f>F98+F129+F165</f>
        <v>137311.9</v>
      </c>
      <c r="G93" s="11">
        <f>G98+G129+G165</f>
        <v>153837</v>
      </c>
      <c r="H93" s="11">
        <f t="shared" ref="H93:W93" si="27">H98+H129+H165</f>
        <v>289469.50000000006</v>
      </c>
      <c r="I93" s="11">
        <f t="shared" si="27"/>
        <v>730223.96569999994</v>
      </c>
      <c r="J93" s="11">
        <f t="shared" si="27"/>
        <v>778315.88434600004</v>
      </c>
      <c r="K93" s="11">
        <f t="shared" si="27"/>
        <v>805068.91194000002</v>
      </c>
      <c r="L93" s="11">
        <f t="shared" si="27"/>
        <v>880784.3726023999</v>
      </c>
      <c r="M93" s="11">
        <f t="shared" si="27"/>
        <v>884798.346146642</v>
      </c>
      <c r="N93" s="11">
        <f t="shared" si="27"/>
        <v>900308.30297970003</v>
      </c>
      <c r="O93" s="11">
        <f t="shared" si="27"/>
        <v>933290.78067564534</v>
      </c>
      <c r="P93" s="11">
        <f t="shared" si="27"/>
        <v>938378.65214321099</v>
      </c>
      <c r="Q93" s="11">
        <f t="shared" si="27"/>
        <v>955987.86241335305</v>
      </c>
      <c r="R93" s="11">
        <f t="shared" si="27"/>
        <v>990840.21363596956</v>
      </c>
      <c r="S93" s="11">
        <f t="shared" si="27"/>
        <v>996966.21447148547</v>
      </c>
      <c r="T93" s="11">
        <f t="shared" si="27"/>
        <v>1015100.3318711319</v>
      </c>
      <c r="U93" s="11">
        <f t="shared" si="27"/>
        <v>1041345.5020484177</v>
      </c>
      <c r="V93" s="11">
        <f t="shared" si="27"/>
        <v>1056468.0760343401</v>
      </c>
      <c r="W93" s="11">
        <f t="shared" si="27"/>
        <v>1071087.6850676525</v>
      </c>
    </row>
    <row r="94" spans="1:23" s="8" customFormat="1">
      <c r="D94" s="13" t="s">
        <v>45</v>
      </c>
      <c r="E94" s="14" t="s">
        <v>5</v>
      </c>
      <c r="F94" s="14" t="s">
        <v>4</v>
      </c>
      <c r="G94" s="11">
        <f t="shared" ref="G94:W94" si="28">G99+G130+G166</f>
        <v>153837</v>
      </c>
      <c r="H94" s="11">
        <f t="shared" si="28"/>
        <v>274036.88650430029</v>
      </c>
      <c r="I94" s="11">
        <f t="shared" si="28"/>
        <v>650975</v>
      </c>
      <c r="J94" s="11">
        <f t="shared" si="28"/>
        <v>705257</v>
      </c>
      <c r="K94" s="11">
        <f t="shared" si="28"/>
        <v>727699</v>
      </c>
      <c r="L94" s="11">
        <f t="shared" si="28"/>
        <v>746049</v>
      </c>
      <c r="M94" s="11">
        <f t="shared" si="28"/>
        <v>765367</v>
      </c>
      <c r="N94" s="11">
        <f t="shared" si="28"/>
        <v>775783</v>
      </c>
      <c r="O94" s="11">
        <f t="shared" si="28"/>
        <v>752358</v>
      </c>
      <c r="P94" s="11">
        <f t="shared" si="28"/>
        <v>773555</v>
      </c>
      <c r="Q94" s="11">
        <f t="shared" si="28"/>
        <v>784549</v>
      </c>
      <c r="R94" s="11">
        <f t="shared" si="28"/>
        <v>762811</v>
      </c>
      <c r="S94" s="11">
        <f t="shared" si="28"/>
        <v>782111</v>
      </c>
      <c r="T94" s="11">
        <f t="shared" si="28"/>
        <v>794198</v>
      </c>
      <c r="U94" s="11">
        <f t="shared" si="28"/>
        <v>766105</v>
      </c>
      <c r="V94" s="11">
        <f t="shared" si="28"/>
        <v>787380</v>
      </c>
      <c r="W94" s="11">
        <f t="shared" si="28"/>
        <v>797927</v>
      </c>
    </row>
    <row r="95" spans="1:23" s="8" customFormat="1">
      <c r="D95" s="13" t="s">
        <v>3</v>
      </c>
      <c r="E95" s="14" t="s">
        <v>2</v>
      </c>
      <c r="F95" s="11"/>
      <c r="G95" s="11"/>
      <c r="H95" s="11">
        <v>104.6</v>
      </c>
      <c r="I95" s="11">
        <v>102.7</v>
      </c>
      <c r="J95" s="11">
        <v>103.6</v>
      </c>
      <c r="K95" s="11">
        <v>103.4</v>
      </c>
      <c r="L95" s="11">
        <v>104.9</v>
      </c>
      <c r="M95" s="11">
        <v>103.9</v>
      </c>
      <c r="N95" s="11">
        <v>104.1</v>
      </c>
      <c r="O95" s="11">
        <v>104.8</v>
      </c>
      <c r="P95" s="11">
        <v>104.1</v>
      </c>
      <c r="Q95" s="11">
        <v>104.5</v>
      </c>
      <c r="R95" s="11">
        <v>104.6</v>
      </c>
      <c r="S95" s="11">
        <v>104.3</v>
      </c>
      <c r="T95" s="11">
        <v>104.4</v>
      </c>
      <c r="U95" s="11">
        <v>104.6</v>
      </c>
      <c r="V95" s="11">
        <v>104.6</v>
      </c>
      <c r="W95" s="11">
        <v>104.6</v>
      </c>
    </row>
    <row r="96" spans="1:23" s="8" customFormat="1" ht="26.25">
      <c r="D96" s="77" t="s">
        <v>1</v>
      </c>
      <c r="E96" s="64" t="s">
        <v>0</v>
      </c>
      <c r="F96" s="11"/>
      <c r="G96" s="15"/>
      <c r="H96" s="16">
        <f>H94/G94*100</f>
        <v>178.13457523502169</v>
      </c>
      <c r="I96" s="16">
        <f>I94/H94*100</f>
        <v>237.55013724759445</v>
      </c>
      <c r="J96" s="16">
        <f>J94/H94*100</f>
        <v>257.35841951661234</v>
      </c>
      <c r="K96" s="16">
        <f t="shared" ref="K96:W96" si="29">K94/H94*100</f>
        <v>265.54782798868962</v>
      </c>
      <c r="L96" s="16">
        <f t="shared" si="29"/>
        <v>114.60486193786244</v>
      </c>
      <c r="M96" s="16">
        <f t="shared" si="29"/>
        <v>108.52313411990239</v>
      </c>
      <c r="N96" s="16">
        <f t="shared" si="29"/>
        <v>106.60767707527425</v>
      </c>
      <c r="O96" s="16">
        <f t="shared" si="29"/>
        <v>100.84565491006623</v>
      </c>
      <c r="P96" s="41">
        <f t="shared" si="29"/>
        <v>101.06981356656348</v>
      </c>
      <c r="Q96" s="41">
        <f t="shared" si="29"/>
        <v>101.12995515498535</v>
      </c>
      <c r="R96" s="41">
        <f t="shared" si="29"/>
        <v>101.38936516924124</v>
      </c>
      <c r="S96" s="41">
        <f t="shared" si="29"/>
        <v>101.10606227094389</v>
      </c>
      <c r="T96" s="41">
        <f t="shared" si="29"/>
        <v>101.2298785671768</v>
      </c>
      <c r="U96" s="41">
        <f t="shared" si="29"/>
        <v>100.43182387249266</v>
      </c>
      <c r="V96" s="41">
        <f t="shared" si="29"/>
        <v>100.67368954023151</v>
      </c>
      <c r="W96" s="41">
        <f t="shared" si="29"/>
        <v>100.46953026827063</v>
      </c>
    </row>
    <row r="97" spans="4:23" s="8" customFormat="1">
      <c r="D97" s="82" t="s">
        <v>51</v>
      </c>
      <c r="E97" s="85"/>
      <c r="F97" s="86"/>
      <c r="G97" s="87"/>
      <c r="H97" s="88"/>
      <c r="I97" s="42"/>
      <c r="J97" s="5"/>
      <c r="K97" s="5"/>
      <c r="L97" s="5"/>
      <c r="M97" s="5"/>
      <c r="N97" s="5"/>
      <c r="O97" s="5"/>
      <c r="P97" s="5"/>
      <c r="Q97" s="5"/>
      <c r="R97" s="23"/>
      <c r="S97" s="23"/>
      <c r="T97" s="23"/>
      <c r="U97" s="23"/>
      <c r="V97" s="23"/>
      <c r="W97" s="23"/>
    </row>
    <row r="98" spans="4:23" s="8" customFormat="1">
      <c r="D98" s="7" t="s">
        <v>6</v>
      </c>
      <c r="E98" s="22" t="s">
        <v>5</v>
      </c>
      <c r="F98" s="3">
        <f>F109+F114+F124</f>
        <v>113625.9</v>
      </c>
      <c r="G98" s="3">
        <f t="shared" ref="G98:W98" si="30">G109+G114+G124</f>
        <v>126245.09999999999</v>
      </c>
      <c r="H98" s="3">
        <f>H109+H114+H124</f>
        <v>155580.90000000002</v>
      </c>
      <c r="I98" s="3">
        <f t="shared" si="30"/>
        <v>169866.242</v>
      </c>
      <c r="J98" s="3">
        <f t="shared" si="30"/>
        <v>170396.28522000002</v>
      </c>
      <c r="K98" s="3">
        <f t="shared" si="30"/>
        <v>172223.09831999999</v>
      </c>
      <c r="L98" s="3">
        <f t="shared" si="30"/>
        <v>183113.4014528</v>
      </c>
      <c r="M98" s="3">
        <f t="shared" si="30"/>
        <v>183925.97300385</v>
      </c>
      <c r="N98" s="3">
        <f t="shared" si="30"/>
        <v>188352.07855464</v>
      </c>
      <c r="O98" s="3">
        <f t="shared" si="30"/>
        <v>194874.3260790144</v>
      </c>
      <c r="P98" s="3">
        <f t="shared" si="30"/>
        <v>196147.8836037151</v>
      </c>
      <c r="Q98" s="3">
        <f t="shared" si="30"/>
        <v>201685.5136472249</v>
      </c>
      <c r="R98" s="3">
        <f t="shared" si="30"/>
        <v>208444.39760178304</v>
      </c>
      <c r="S98" s="3">
        <f t="shared" si="30"/>
        <v>208633.81779931099</v>
      </c>
      <c r="T98" s="3">
        <f t="shared" si="30"/>
        <v>216284.3160407921</v>
      </c>
      <c r="U98" s="3">
        <f t="shared" si="30"/>
        <v>218576.16802977989</v>
      </c>
      <c r="V98" s="3">
        <f t="shared" si="30"/>
        <v>220134.11929811101</v>
      </c>
      <c r="W98" s="3">
        <f t="shared" si="30"/>
        <v>227945.85645558994</v>
      </c>
    </row>
    <row r="99" spans="4:23" s="8" customFormat="1">
      <c r="D99" s="17" t="s">
        <v>45</v>
      </c>
      <c r="E99" s="10" t="s">
        <v>5</v>
      </c>
      <c r="F99" s="10" t="s">
        <v>4</v>
      </c>
      <c r="G99" s="3">
        <f>G110+G115+G125</f>
        <v>126245.09999999999</v>
      </c>
      <c r="H99" s="3">
        <f t="shared" ref="H99:W99" si="31">H110+H115+H125</f>
        <v>147191.01229895931</v>
      </c>
      <c r="I99" s="3">
        <f t="shared" si="31"/>
        <v>154525</v>
      </c>
      <c r="J99" s="3">
        <f t="shared" si="31"/>
        <v>155756</v>
      </c>
      <c r="K99" s="3">
        <f t="shared" si="31"/>
        <v>156669</v>
      </c>
      <c r="L99" s="3">
        <f t="shared" si="31"/>
        <v>160169</v>
      </c>
      <c r="M99" s="3">
        <f t="shared" si="31"/>
        <v>162595</v>
      </c>
      <c r="N99" s="3">
        <f t="shared" si="31"/>
        <v>164593</v>
      </c>
      <c r="O99" s="3">
        <f t="shared" si="31"/>
        <v>164058</v>
      </c>
      <c r="P99" s="3">
        <f t="shared" si="31"/>
        <v>167374</v>
      </c>
      <c r="Q99" s="3">
        <f t="shared" si="31"/>
        <v>169629</v>
      </c>
      <c r="R99" s="3">
        <f t="shared" si="31"/>
        <v>169221</v>
      </c>
      <c r="S99" s="3">
        <f t="shared" si="31"/>
        <v>171842</v>
      </c>
      <c r="T99" s="3">
        <f t="shared" si="31"/>
        <v>175248</v>
      </c>
      <c r="U99" s="3">
        <f t="shared" si="31"/>
        <v>171115</v>
      </c>
      <c r="V99" s="3">
        <f t="shared" si="31"/>
        <v>174845</v>
      </c>
      <c r="W99" s="3">
        <f t="shared" si="31"/>
        <v>178107</v>
      </c>
    </row>
    <row r="100" spans="4:23" s="8" customFormat="1">
      <c r="D100" s="9" t="s">
        <v>3</v>
      </c>
      <c r="E100" s="10" t="s">
        <v>2</v>
      </c>
      <c r="F100" s="3"/>
      <c r="G100" s="3"/>
      <c r="H100" s="3">
        <v>105.7</v>
      </c>
      <c r="I100" s="3">
        <v>104</v>
      </c>
      <c r="J100" s="3">
        <v>103.5</v>
      </c>
      <c r="K100" s="3">
        <v>104</v>
      </c>
      <c r="L100" s="3">
        <v>104</v>
      </c>
      <c r="M100" s="3">
        <v>103.4</v>
      </c>
      <c r="N100" s="3">
        <v>104</v>
      </c>
      <c r="O100" s="3">
        <v>103.9</v>
      </c>
      <c r="P100" s="3">
        <v>103.6</v>
      </c>
      <c r="Q100" s="3">
        <v>104.1</v>
      </c>
      <c r="R100" s="7">
        <v>103.7</v>
      </c>
      <c r="S100" s="7">
        <v>103.6</v>
      </c>
      <c r="T100" s="7">
        <v>102.6</v>
      </c>
      <c r="U100" s="7">
        <v>103.7</v>
      </c>
      <c r="V100" s="7">
        <v>103.7</v>
      </c>
      <c r="W100" s="7">
        <v>103</v>
      </c>
    </row>
    <row r="101" spans="4:23" s="8" customFormat="1" ht="26.25">
      <c r="D101" s="18" t="s">
        <v>1</v>
      </c>
      <c r="E101" s="19" t="s">
        <v>0</v>
      </c>
      <c r="F101" s="3"/>
      <c r="G101" s="3"/>
      <c r="H101" s="3">
        <f>H99/G99*100</f>
        <v>116.59146556892847</v>
      </c>
      <c r="I101" s="3">
        <f>I99/H99*100</f>
        <v>104.98263282960826</v>
      </c>
      <c r="J101" s="3">
        <f>J99/H99*100</f>
        <v>105.81896106784316</v>
      </c>
      <c r="K101" s="3">
        <f t="shared" ref="K101:W101" si="32">K99/H99*100</f>
        <v>106.43924350611162</v>
      </c>
      <c r="L101" s="3">
        <f t="shared" si="32"/>
        <v>103.65248341692283</v>
      </c>
      <c r="M101" s="3">
        <f t="shared" si="32"/>
        <v>104.39084208634017</v>
      </c>
      <c r="N101" s="3">
        <f t="shared" si="32"/>
        <v>105.05779701153386</v>
      </c>
      <c r="O101" s="3">
        <f>O99/L99*100</f>
        <v>102.42806036124344</v>
      </c>
      <c r="P101" s="3">
        <f t="shared" si="32"/>
        <v>102.93920477259448</v>
      </c>
      <c r="Q101" s="3">
        <f t="shared" si="32"/>
        <v>103.05966839416014</v>
      </c>
      <c r="R101" s="34">
        <f t="shared" si="32"/>
        <v>103.14705774786965</v>
      </c>
      <c r="S101" s="7">
        <f t="shared" si="32"/>
        <v>102.6694707660688</v>
      </c>
      <c r="T101" s="34">
        <f t="shared" si="32"/>
        <v>103.31252321242242</v>
      </c>
      <c r="U101" s="34">
        <f t="shared" si="32"/>
        <v>101.1192464292257</v>
      </c>
      <c r="V101" s="34">
        <f t="shared" si="32"/>
        <v>101.74753552682114</v>
      </c>
      <c r="W101" s="34">
        <f t="shared" si="32"/>
        <v>101.63140235551904</v>
      </c>
    </row>
    <row r="102" spans="4:23" s="8" customFormat="1">
      <c r="D102" s="78" t="s">
        <v>15</v>
      </c>
      <c r="E102" s="19"/>
      <c r="F102" s="3"/>
      <c r="G102" s="6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43"/>
      <c r="S102" s="28"/>
      <c r="T102" s="43"/>
      <c r="U102" s="43"/>
      <c r="V102" s="43"/>
      <c r="W102" s="43"/>
    </row>
    <row r="103" spans="4:23" s="8" customFormat="1">
      <c r="D103" s="77" t="s">
        <v>14</v>
      </c>
      <c r="E103" s="64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44"/>
      <c r="S103" s="45"/>
      <c r="T103" s="44"/>
      <c r="U103" s="44"/>
      <c r="V103" s="44"/>
      <c r="W103" s="44"/>
    </row>
    <row r="104" spans="4:23" s="8" customFormat="1">
      <c r="D104" s="15" t="s">
        <v>6</v>
      </c>
      <c r="E104" s="74" t="s">
        <v>5</v>
      </c>
      <c r="F104" s="11">
        <f t="shared" ref="F104:W104" si="33">F109+F114</f>
        <v>101699</v>
      </c>
      <c r="G104" s="11">
        <f>G109+G114</f>
        <v>113520.2</v>
      </c>
      <c r="H104" s="11">
        <f>H109+H114</f>
        <v>144906.20000000001</v>
      </c>
      <c r="I104" s="11">
        <f>I109+I114</f>
        <v>158147.9172</v>
      </c>
      <c r="J104" s="11">
        <f t="shared" si="33"/>
        <v>158559.25932000001</v>
      </c>
      <c r="K104" s="11">
        <f t="shared" si="33"/>
        <v>160021.09031999999</v>
      </c>
      <c r="L104" s="11">
        <f t="shared" si="33"/>
        <v>170417.5968768</v>
      </c>
      <c r="M104" s="11">
        <f t="shared" si="33"/>
        <v>171222.69998295</v>
      </c>
      <c r="N104" s="11">
        <f t="shared" si="33"/>
        <v>175237.82205384001</v>
      </c>
      <c r="O104" s="11">
        <f t="shared" si="33"/>
        <v>181368.60805539839</v>
      </c>
      <c r="P104" s="11">
        <f t="shared" si="33"/>
        <v>182694.31432909271</v>
      </c>
      <c r="Q104" s="11">
        <f t="shared" si="33"/>
        <v>187845.78471612409</v>
      </c>
      <c r="R104" s="11">
        <f t="shared" si="33"/>
        <v>194167.97465070328</v>
      </c>
      <c r="S104" s="11">
        <f t="shared" si="33"/>
        <v>194368.11233067175</v>
      </c>
      <c r="T104" s="11">
        <f t="shared" si="33"/>
        <v>201486.72092227949</v>
      </c>
      <c r="U104" s="11">
        <f t="shared" si="33"/>
        <v>203247.79812441007</v>
      </c>
      <c r="V104" s="11">
        <f t="shared" si="33"/>
        <v>204899.92419097529</v>
      </c>
      <c r="W104" s="11">
        <f t="shared" si="33"/>
        <v>212012.03064934933</v>
      </c>
    </row>
    <row r="105" spans="4:23" s="8" customFormat="1">
      <c r="D105" s="13" t="s">
        <v>45</v>
      </c>
      <c r="E105" s="14" t="s">
        <v>5</v>
      </c>
      <c r="F105" s="11"/>
      <c r="G105" s="11">
        <f t="shared" ref="G105:W105" si="34">G110+G115</f>
        <v>113520.2</v>
      </c>
      <c r="H105" s="11">
        <f t="shared" si="34"/>
        <v>137091.95837275306</v>
      </c>
      <c r="I105" s="11">
        <f t="shared" si="34"/>
        <v>143865</v>
      </c>
      <c r="J105" s="11">
        <f t="shared" si="34"/>
        <v>144936</v>
      </c>
      <c r="K105" s="11">
        <f t="shared" si="34"/>
        <v>145569</v>
      </c>
      <c r="L105" s="11">
        <f t="shared" si="34"/>
        <v>149064</v>
      </c>
      <c r="M105" s="11">
        <f t="shared" si="34"/>
        <v>151365</v>
      </c>
      <c r="N105" s="11">
        <f t="shared" si="34"/>
        <v>153133</v>
      </c>
      <c r="O105" s="11">
        <f t="shared" si="34"/>
        <v>152688</v>
      </c>
      <c r="P105" s="11">
        <f t="shared" si="34"/>
        <v>155894</v>
      </c>
      <c r="Q105" s="11">
        <f t="shared" si="34"/>
        <v>157989</v>
      </c>
      <c r="R105" s="11">
        <f t="shared" si="34"/>
        <v>157631</v>
      </c>
      <c r="S105" s="11">
        <f t="shared" si="34"/>
        <v>160092</v>
      </c>
      <c r="T105" s="11">
        <f t="shared" si="34"/>
        <v>163258</v>
      </c>
      <c r="U105" s="11">
        <f t="shared" si="34"/>
        <v>159115</v>
      </c>
      <c r="V105" s="11">
        <f t="shared" si="34"/>
        <v>162745</v>
      </c>
      <c r="W105" s="11">
        <f t="shared" si="34"/>
        <v>165657</v>
      </c>
    </row>
    <row r="106" spans="4:23" s="8" customFormat="1">
      <c r="D106" s="13" t="s">
        <v>3</v>
      </c>
      <c r="E106" s="14" t="s">
        <v>2</v>
      </c>
      <c r="F106" s="11"/>
      <c r="G106" s="11"/>
      <c r="H106" s="11">
        <v>105.7</v>
      </c>
      <c r="I106" s="11">
        <v>104</v>
      </c>
      <c r="J106" s="11">
        <v>103.5</v>
      </c>
      <c r="K106" s="11">
        <v>104</v>
      </c>
      <c r="L106" s="11">
        <v>104</v>
      </c>
      <c r="M106" s="11">
        <v>103.4</v>
      </c>
      <c r="N106" s="11">
        <v>104.1</v>
      </c>
      <c r="O106" s="11">
        <v>103.9</v>
      </c>
      <c r="P106" s="11">
        <v>103.6</v>
      </c>
      <c r="Q106" s="11">
        <v>103.9</v>
      </c>
      <c r="R106" s="15">
        <v>103.7</v>
      </c>
      <c r="S106" s="15">
        <v>103.6</v>
      </c>
      <c r="T106" s="15">
        <v>103.8</v>
      </c>
      <c r="U106" s="15">
        <v>103.7</v>
      </c>
      <c r="V106" s="15">
        <v>103.7</v>
      </c>
      <c r="W106" s="15">
        <v>103.7</v>
      </c>
    </row>
    <row r="107" spans="4:23" s="8" customFormat="1" ht="26.25">
      <c r="D107" s="77" t="s">
        <v>1</v>
      </c>
      <c r="E107" s="64" t="s">
        <v>0</v>
      </c>
      <c r="F107" s="11"/>
      <c r="G107" s="11"/>
      <c r="H107" s="11">
        <f>H105/G105*100</f>
        <v>120.76437354123148</v>
      </c>
      <c r="I107" s="11">
        <f>I105/H105*100</f>
        <v>104.94050979185157</v>
      </c>
      <c r="J107" s="11">
        <f>J105/H105*100</f>
        <v>105.72173723415563</v>
      </c>
      <c r="K107" s="11">
        <f t="shared" ref="K107:W107" si="35">K105/H105*100</f>
        <v>106.18347110061546</v>
      </c>
      <c r="L107" s="11">
        <f t="shared" si="35"/>
        <v>103.61380460848713</v>
      </c>
      <c r="M107" s="11">
        <f t="shared" si="35"/>
        <v>104.43575095214439</v>
      </c>
      <c r="N107" s="11">
        <f t="shared" si="35"/>
        <v>105.19616127060019</v>
      </c>
      <c r="O107" s="11">
        <f t="shared" si="35"/>
        <v>102.43117050394461</v>
      </c>
      <c r="P107" s="11">
        <f t="shared" si="35"/>
        <v>102.99210517622966</v>
      </c>
      <c r="Q107" s="11">
        <f t="shared" si="35"/>
        <v>103.17109963234574</v>
      </c>
      <c r="R107" s="31">
        <f t="shared" si="35"/>
        <v>103.23732054909358</v>
      </c>
      <c r="S107" s="15">
        <f t="shared" si="35"/>
        <v>102.69285540174735</v>
      </c>
      <c r="T107" s="31">
        <f t="shared" si="35"/>
        <v>103.33504231307242</v>
      </c>
      <c r="U107" s="31">
        <f t="shared" si="35"/>
        <v>100.94143918391687</v>
      </c>
      <c r="V107" s="31">
        <f t="shared" si="35"/>
        <v>101.65717212602755</v>
      </c>
      <c r="W107" s="31">
        <f t="shared" si="35"/>
        <v>101.4694532580333</v>
      </c>
    </row>
    <row r="108" spans="4:23" s="8" customFormat="1">
      <c r="D108" s="83" t="s">
        <v>52</v>
      </c>
      <c r="E108" s="84"/>
      <c r="F108" s="3"/>
      <c r="G108" s="6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23"/>
      <c r="S108" s="23"/>
      <c r="T108" s="23"/>
      <c r="U108" s="23"/>
      <c r="V108" s="23"/>
      <c r="W108" s="23"/>
    </row>
    <row r="109" spans="4:23" s="8" customFormat="1">
      <c r="D109" s="7" t="s">
        <v>6</v>
      </c>
      <c r="E109" s="22" t="s">
        <v>5</v>
      </c>
      <c r="F109" s="3">
        <v>100953</v>
      </c>
      <c r="G109" s="11">
        <v>112455.5</v>
      </c>
      <c r="H109" s="3">
        <v>134792</v>
      </c>
      <c r="I109" s="3">
        <f>I110*H111*I111/10000</f>
        <v>147303.51999999999</v>
      </c>
      <c r="J109" s="3">
        <f>J110*H111*J111/10000</f>
        <v>147481.46595000001</v>
      </c>
      <c r="K109" s="3">
        <f>K110*H111*K111/10000</f>
        <v>148402.79999999999</v>
      </c>
      <c r="L109" s="3">
        <f>L110*I111*H111*L111/1000000</f>
        <v>158340.29120000001</v>
      </c>
      <c r="M109" s="3">
        <f>M110*J111*H111*M111/1000000</f>
        <v>158492.27838213</v>
      </c>
      <c r="N109" s="3">
        <f>N110*K111*H111*N111/1000000</f>
        <v>161353.41768000001</v>
      </c>
      <c r="O109" s="3">
        <f>O110*H111*I111*L111*O111/100000000</f>
        <v>167485.15754879999</v>
      </c>
      <c r="P109" s="3">
        <f>P110*H111*J111*M111*P111/100000000</f>
        <v>168204.77334377638</v>
      </c>
      <c r="Q109" s="3">
        <f>Q110*H111*K111*N111*Q111/100000000</f>
        <v>172402.1215644</v>
      </c>
      <c r="R109" s="3">
        <f>R110*H111*I111*L111*O111*R111/10000000000</f>
        <v>178609.26038883199</v>
      </c>
      <c r="S109" s="3">
        <f>S110*H111*J111*M111*P111*S111/10000000000</f>
        <v>178604.20426217711</v>
      </c>
      <c r="T109" s="3">
        <f>T110*H111*K111*N111*Q111*T111/10000000000</f>
        <v>185124.20915570401</v>
      </c>
      <c r="U109" s="7">
        <f>U110*H111*I111*L111*O111*R111*U111/1000000000000</f>
        <v>186495.16718199963</v>
      </c>
      <c r="V109" s="7">
        <f>V110*H111*J111*M111*P111*S111*V111/1000000000000</f>
        <v>188231.70030474639</v>
      </c>
      <c r="W109" s="7">
        <f>W110*H111*K111*N111*Q111*T111*W111/1000000000000</f>
        <v>194533.45562639125</v>
      </c>
    </row>
    <row r="110" spans="4:23" s="8" customFormat="1">
      <c r="D110" s="17" t="s">
        <v>45</v>
      </c>
      <c r="E110" s="10" t="s">
        <v>5</v>
      </c>
      <c r="F110" s="10" t="s">
        <v>4</v>
      </c>
      <c r="G110" s="11">
        <v>112455.5</v>
      </c>
      <c r="H110" s="3">
        <f>H109/H111*100</f>
        <v>127523.17880794701</v>
      </c>
      <c r="I110" s="3">
        <v>134000</v>
      </c>
      <c r="J110" s="3">
        <v>134810</v>
      </c>
      <c r="K110" s="3">
        <v>135000</v>
      </c>
      <c r="L110" s="3">
        <v>138500</v>
      </c>
      <c r="M110" s="3">
        <v>140111</v>
      </c>
      <c r="N110" s="3">
        <v>141000</v>
      </c>
      <c r="O110" s="3">
        <v>141000</v>
      </c>
      <c r="P110" s="3">
        <v>143530</v>
      </c>
      <c r="Q110" s="3">
        <v>145000</v>
      </c>
      <c r="R110" s="7">
        <v>145000</v>
      </c>
      <c r="S110" s="7">
        <v>147108</v>
      </c>
      <c r="T110" s="7">
        <v>150000</v>
      </c>
      <c r="U110" s="7">
        <v>146000</v>
      </c>
      <c r="V110" s="7">
        <v>149506</v>
      </c>
      <c r="W110" s="7">
        <v>152000</v>
      </c>
    </row>
    <row r="111" spans="4:23" s="8" customFormat="1">
      <c r="D111" s="9" t="s">
        <v>3</v>
      </c>
      <c r="E111" s="10" t="s">
        <v>2</v>
      </c>
      <c r="F111" s="3"/>
      <c r="G111" s="6" t="s">
        <v>48</v>
      </c>
      <c r="H111" s="3">
        <v>105.7</v>
      </c>
      <c r="I111" s="3">
        <v>104</v>
      </c>
      <c r="J111" s="3">
        <v>103.5</v>
      </c>
      <c r="K111" s="3">
        <v>104</v>
      </c>
      <c r="L111" s="3">
        <v>104</v>
      </c>
      <c r="M111" s="3">
        <v>103.4</v>
      </c>
      <c r="N111" s="3">
        <v>104.1</v>
      </c>
      <c r="O111" s="3">
        <v>103.9</v>
      </c>
      <c r="P111" s="3">
        <v>103.6</v>
      </c>
      <c r="Q111" s="3">
        <v>103.9</v>
      </c>
      <c r="R111" s="7">
        <v>103.7</v>
      </c>
      <c r="S111" s="7">
        <v>103.6</v>
      </c>
      <c r="T111" s="7">
        <v>103.8</v>
      </c>
      <c r="U111" s="7">
        <v>103.7</v>
      </c>
      <c r="V111" s="7">
        <v>103.7</v>
      </c>
      <c r="W111" s="7">
        <v>103.7</v>
      </c>
    </row>
    <row r="112" spans="4:23" s="8" customFormat="1" ht="26.25">
      <c r="D112" s="18" t="s">
        <v>1</v>
      </c>
      <c r="E112" s="19" t="s">
        <v>0</v>
      </c>
      <c r="F112" s="3"/>
      <c r="G112" s="6"/>
      <c r="H112" s="3">
        <f>H110/G110*100</f>
        <v>113.39879224043912</v>
      </c>
      <c r="I112" s="3">
        <f>I110/H110*100</f>
        <v>105.07893643539677</v>
      </c>
      <c r="J112" s="3">
        <f>J110/H110*100</f>
        <v>105.71411508101372</v>
      </c>
      <c r="K112" s="3">
        <f t="shared" ref="K112:W112" si="36">K110/H110*100</f>
        <v>105.8631076028251</v>
      </c>
      <c r="L112" s="3">
        <f t="shared" si="36"/>
        <v>103.35820895522387</v>
      </c>
      <c r="M112" s="3">
        <f t="shared" si="36"/>
        <v>103.93220087530599</v>
      </c>
      <c r="N112" s="3">
        <f t="shared" si="36"/>
        <v>104.44444444444446</v>
      </c>
      <c r="O112" s="3">
        <f t="shared" si="36"/>
        <v>101.80505415162455</v>
      </c>
      <c r="P112" s="3">
        <f t="shared" si="36"/>
        <v>102.44020812070428</v>
      </c>
      <c r="Q112" s="3">
        <f t="shared" si="36"/>
        <v>102.83687943262412</v>
      </c>
      <c r="R112" s="34">
        <f t="shared" si="36"/>
        <v>102.83687943262412</v>
      </c>
      <c r="S112" s="7">
        <f t="shared" si="36"/>
        <v>102.49285863582527</v>
      </c>
      <c r="T112" s="34">
        <f t="shared" si="36"/>
        <v>103.44827586206897</v>
      </c>
      <c r="U112" s="34">
        <f t="shared" si="36"/>
        <v>100.68965517241379</v>
      </c>
      <c r="V112" s="34">
        <f t="shared" si="36"/>
        <v>101.63009489626668</v>
      </c>
      <c r="W112" s="34">
        <f t="shared" si="36"/>
        <v>101.33333333333334</v>
      </c>
    </row>
    <row r="113" spans="4:23" s="8" customFormat="1">
      <c r="D113" s="83" t="s">
        <v>53</v>
      </c>
      <c r="E113" s="84"/>
      <c r="F113" s="3"/>
      <c r="G113" s="6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23"/>
      <c r="S113" s="23"/>
      <c r="T113" s="23"/>
      <c r="U113" s="23"/>
      <c r="V113" s="23"/>
      <c r="W113" s="23"/>
    </row>
    <row r="114" spans="4:23" s="8" customFormat="1">
      <c r="D114" s="7" t="s">
        <v>6</v>
      </c>
      <c r="E114" s="22" t="s">
        <v>5</v>
      </c>
      <c r="F114" s="3">
        <v>746</v>
      </c>
      <c r="G114" s="11">
        <v>1064.7</v>
      </c>
      <c r="H114" s="3">
        <v>10114.200000000001</v>
      </c>
      <c r="I114" s="3">
        <f>I115*H116*I116/10000</f>
        <v>10844.397199999999</v>
      </c>
      <c r="J114" s="3">
        <f>J115*H116*J116/10000</f>
        <v>11077.793369999999</v>
      </c>
      <c r="K114" s="3">
        <f>K115*H116*K116/10000</f>
        <v>11618.29032</v>
      </c>
      <c r="L114" s="3">
        <f>L115*I116*H116*L116/1000000</f>
        <v>12077.305676800001</v>
      </c>
      <c r="M114" s="3">
        <f>M115*J116*H116*M116/1000000</f>
        <v>12730.42160082</v>
      </c>
      <c r="N114" s="3">
        <f>N115*K116*H116*N116/1000000</f>
        <v>13884.40437384</v>
      </c>
      <c r="O114" s="3">
        <f>O115*H116*I116*L116*O116/100000000</f>
        <v>13883.450506598401</v>
      </c>
      <c r="P114" s="3">
        <f>P115*H116*J116*M116*P116/100000000</f>
        <v>14489.540985316324</v>
      </c>
      <c r="Q114" s="3">
        <f>Q115*H116*K116*N116*Q116/100000000</f>
        <v>15443.663151724082</v>
      </c>
      <c r="R114" s="3">
        <f>R115*H116*I116*L116*O116*R116/10000000000</f>
        <v>15558.714261871291</v>
      </c>
      <c r="S114" s="3">
        <f>S115*H116*J116*M116*P116*S116/10000000000</f>
        <v>15763.908068494631</v>
      </c>
      <c r="T114" s="3">
        <f>T115*H116*K116*N116*Q116*T116/10000000000</f>
        <v>16362.511766575491</v>
      </c>
      <c r="U114" s="7">
        <f>U115*H116*I116*L116*O116*R116*U116/1000000000000</f>
        <v>16752.630942410447</v>
      </c>
      <c r="V114" s="7">
        <f>V115*H116*J116*M116*P116*S116*V116/1000000000000</f>
        <v>16668.223886228898</v>
      </c>
      <c r="W114" s="7">
        <f>W115*H116*K116*N116*Q116*T116*W116/1000000000000</f>
        <v>17478.575022958063</v>
      </c>
    </row>
    <row r="115" spans="4:23" s="8" customFormat="1">
      <c r="D115" s="17" t="s">
        <v>45</v>
      </c>
      <c r="E115" s="10" t="s">
        <v>5</v>
      </c>
      <c r="F115" s="3" t="s">
        <v>4</v>
      </c>
      <c r="G115" s="11">
        <v>1064.7</v>
      </c>
      <c r="H115" s="3">
        <f>H114/H116*100</f>
        <v>9568.7795648060564</v>
      </c>
      <c r="I115" s="3">
        <v>9865</v>
      </c>
      <c r="J115" s="3">
        <v>10126</v>
      </c>
      <c r="K115" s="3">
        <v>10569</v>
      </c>
      <c r="L115" s="3">
        <v>10564</v>
      </c>
      <c r="M115" s="3">
        <v>11254</v>
      </c>
      <c r="N115" s="3">
        <v>12133</v>
      </c>
      <c r="O115" s="3">
        <v>11688</v>
      </c>
      <c r="P115" s="3">
        <v>12364</v>
      </c>
      <c r="Q115" s="3">
        <v>12989</v>
      </c>
      <c r="R115" s="7">
        <v>12631</v>
      </c>
      <c r="S115" s="7">
        <v>12984</v>
      </c>
      <c r="T115" s="7">
        <v>13258</v>
      </c>
      <c r="U115" s="7">
        <v>13115</v>
      </c>
      <c r="V115" s="7">
        <v>13239</v>
      </c>
      <c r="W115" s="7">
        <v>13657</v>
      </c>
    </row>
    <row r="116" spans="4:23" s="8" customFormat="1">
      <c r="D116" s="9" t="s">
        <v>3</v>
      </c>
      <c r="E116" s="10" t="s">
        <v>2</v>
      </c>
      <c r="F116" s="3"/>
      <c r="G116" s="6"/>
      <c r="H116" s="3">
        <v>105.7</v>
      </c>
      <c r="I116" s="3">
        <v>104</v>
      </c>
      <c r="J116" s="3">
        <v>103.5</v>
      </c>
      <c r="K116" s="3">
        <v>104</v>
      </c>
      <c r="L116" s="3">
        <v>104</v>
      </c>
      <c r="M116" s="3">
        <v>103.4</v>
      </c>
      <c r="N116" s="3">
        <v>104.1</v>
      </c>
      <c r="O116" s="3">
        <v>103.9</v>
      </c>
      <c r="P116" s="3">
        <v>103.6</v>
      </c>
      <c r="Q116" s="3">
        <v>103.9</v>
      </c>
      <c r="R116" s="7">
        <v>103.7</v>
      </c>
      <c r="S116" s="7">
        <v>103.6</v>
      </c>
      <c r="T116" s="7">
        <v>103.8</v>
      </c>
      <c r="U116" s="7">
        <v>103.7</v>
      </c>
      <c r="V116" s="7">
        <v>103.7</v>
      </c>
      <c r="W116" s="7">
        <v>103.7</v>
      </c>
    </row>
    <row r="117" spans="4:23" s="8" customFormat="1" ht="26.25">
      <c r="D117" s="18" t="s">
        <v>1</v>
      </c>
      <c r="E117" s="19" t="s">
        <v>0</v>
      </c>
      <c r="F117" s="3"/>
      <c r="G117" s="6"/>
      <c r="H117" s="3">
        <f>H115/G115*100</f>
        <v>898.73011785536369</v>
      </c>
      <c r="I117" s="3">
        <f>I115/H115*100</f>
        <v>103.0956971386763</v>
      </c>
      <c r="J117" s="3">
        <f>J115/H115*100</f>
        <v>105.82331771173202</v>
      </c>
      <c r="K117" s="3">
        <f t="shared" ref="K117:W117" si="37">K115/H115*100</f>
        <v>110.45295722845108</v>
      </c>
      <c r="L117" s="3">
        <f t="shared" si="37"/>
        <v>107.08565636087177</v>
      </c>
      <c r="M117" s="3">
        <f t="shared" si="37"/>
        <v>111.13964052933044</v>
      </c>
      <c r="N117" s="3">
        <f t="shared" si="37"/>
        <v>114.79799413378748</v>
      </c>
      <c r="O117" s="3">
        <f t="shared" si="37"/>
        <v>110.6399091253313</v>
      </c>
      <c r="P117" s="3">
        <f t="shared" si="37"/>
        <v>109.86315976541674</v>
      </c>
      <c r="Q117" s="3">
        <f t="shared" si="37"/>
        <v>107.05513887744169</v>
      </c>
      <c r="R117" s="34">
        <f t="shared" si="37"/>
        <v>108.06810403832992</v>
      </c>
      <c r="S117" s="3">
        <f t="shared" si="37"/>
        <v>105.01455839534131</v>
      </c>
      <c r="T117" s="3">
        <f t="shared" si="37"/>
        <v>102.07098313957965</v>
      </c>
      <c r="U117" s="3">
        <f t="shared" si="37"/>
        <v>103.83184229277175</v>
      </c>
      <c r="V117" s="3">
        <f t="shared" si="37"/>
        <v>101.96395563770795</v>
      </c>
      <c r="W117" s="34">
        <f t="shared" si="37"/>
        <v>103.00950369588173</v>
      </c>
    </row>
    <row r="118" spans="4:23" s="8" customFormat="1">
      <c r="D118" s="78" t="s">
        <v>8</v>
      </c>
      <c r="E118" s="19"/>
      <c r="F118" s="3"/>
      <c r="G118" s="6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43"/>
      <c r="S118" s="46"/>
      <c r="T118" s="46"/>
      <c r="U118" s="46"/>
      <c r="V118" s="46"/>
      <c r="W118" s="43"/>
    </row>
    <row r="119" spans="4:23" s="8" customFormat="1">
      <c r="D119" s="7" t="s">
        <v>6</v>
      </c>
      <c r="E119" s="22" t="s">
        <v>5</v>
      </c>
      <c r="F119" s="3">
        <v>13201</v>
      </c>
      <c r="G119" s="11">
        <f>G124</f>
        <v>12724.9</v>
      </c>
      <c r="H119" s="3">
        <f>H124</f>
        <v>10674.7</v>
      </c>
      <c r="I119" s="3">
        <f>I120*H121*I121/10000</f>
        <v>11718.3248</v>
      </c>
      <c r="J119" s="3">
        <f>J120*H121*J121/10000</f>
        <v>11837.025900000001</v>
      </c>
      <c r="K119" s="3">
        <f>K120*H121*K121/10000</f>
        <v>12202.008</v>
      </c>
      <c r="L119" s="3">
        <f>L120*I121*H121*L121/1000000</f>
        <v>12695.804576</v>
      </c>
      <c r="M119" s="3">
        <f>M120*J121*H121*M121/1000000</f>
        <v>12703.273020900002</v>
      </c>
      <c r="N119" s="3">
        <f>N120*K121*H121*N121/1000000</f>
        <v>13114.2565008</v>
      </c>
      <c r="O119" s="3">
        <f>O120*H121*I121*L121*O121/100000000</f>
        <v>13505.718023616</v>
      </c>
      <c r="P119" s="3">
        <f>P120*H121*J121*M121*P121/100000000</f>
        <v>13453.569274622399</v>
      </c>
      <c r="Q119" s="3">
        <f>Q120*H121*K121*N121*Q121/100000000</f>
        <v>13839.728931100801</v>
      </c>
      <c r="R119" s="3">
        <f>R120*H121*I121*L121*O121*R121/10000000000</f>
        <v>14276.422951079747</v>
      </c>
      <c r="S119" s="3">
        <f>S120*H121*J121*M121*P121*S121/10000000000</f>
        <v>14265.70546863924</v>
      </c>
      <c r="T119" s="3">
        <f>T120*H121*K121*N121*Q121*T121/10000000000</f>
        <v>14797.595118512607</v>
      </c>
      <c r="U119" s="7">
        <f>U120*H121*I121*L121*O121*R121*U121/1000000000000</f>
        <v>15328.369905369829</v>
      </c>
      <c r="V119" s="7">
        <f>V120*H121*J121*M121*P121*S121*V121/1000000000000</f>
        <v>15234.195107135709</v>
      </c>
      <c r="W119" s="7">
        <f>W120*H121*K121*N121*Q121*T121*W121/1000000000000</f>
        <v>15933.825806240602</v>
      </c>
    </row>
    <row r="120" spans="4:23" s="8" customFormat="1">
      <c r="D120" s="17" t="s">
        <v>45</v>
      </c>
      <c r="E120" s="10" t="s">
        <v>5</v>
      </c>
      <c r="F120" s="3" t="s">
        <v>4</v>
      </c>
      <c r="G120" s="11">
        <f>G125</f>
        <v>12724.9</v>
      </c>
      <c r="H120" s="3">
        <f>H119/H121*100</f>
        <v>10099.053926206245</v>
      </c>
      <c r="I120" s="3">
        <v>10660</v>
      </c>
      <c r="J120" s="3">
        <v>10820</v>
      </c>
      <c r="K120" s="3">
        <v>11100</v>
      </c>
      <c r="L120" s="3">
        <v>11105</v>
      </c>
      <c r="M120" s="3">
        <v>11230</v>
      </c>
      <c r="N120" s="3">
        <v>11460</v>
      </c>
      <c r="O120" s="3">
        <v>11370</v>
      </c>
      <c r="P120" s="3">
        <v>11480</v>
      </c>
      <c r="Q120" s="3">
        <v>11640</v>
      </c>
      <c r="R120" s="7">
        <v>11590</v>
      </c>
      <c r="S120" s="7">
        <v>11750</v>
      </c>
      <c r="T120" s="7">
        <v>11990</v>
      </c>
      <c r="U120" s="7">
        <v>12000</v>
      </c>
      <c r="V120" s="7">
        <v>12100</v>
      </c>
      <c r="W120" s="7">
        <v>12450</v>
      </c>
    </row>
    <row r="121" spans="4:23" s="8" customFormat="1">
      <c r="D121" s="9" t="s">
        <v>3</v>
      </c>
      <c r="E121" s="10" t="s">
        <v>2</v>
      </c>
      <c r="F121" s="3"/>
      <c r="G121" s="11"/>
      <c r="H121" s="3">
        <v>105.7</v>
      </c>
      <c r="I121" s="3">
        <v>104</v>
      </c>
      <c r="J121" s="3">
        <v>103.5</v>
      </c>
      <c r="K121" s="3">
        <v>104</v>
      </c>
      <c r="L121" s="3">
        <v>104</v>
      </c>
      <c r="M121" s="3">
        <v>103.4</v>
      </c>
      <c r="N121" s="3">
        <v>104.1</v>
      </c>
      <c r="O121" s="3">
        <v>103.9</v>
      </c>
      <c r="P121" s="3">
        <v>103.6</v>
      </c>
      <c r="Q121" s="3">
        <v>103.9</v>
      </c>
      <c r="R121" s="7">
        <v>103.7</v>
      </c>
      <c r="S121" s="7">
        <v>103.6</v>
      </c>
      <c r="T121" s="7">
        <v>103.8</v>
      </c>
      <c r="U121" s="7">
        <v>103.7</v>
      </c>
      <c r="V121" s="7">
        <v>103.7</v>
      </c>
      <c r="W121" s="7">
        <v>103.7</v>
      </c>
    </row>
    <row r="122" spans="4:23" s="8" customFormat="1" ht="26.25">
      <c r="D122" s="18" t="s">
        <v>1</v>
      </c>
      <c r="E122" s="19" t="s">
        <v>0</v>
      </c>
      <c r="F122" s="3"/>
      <c r="G122" s="11"/>
      <c r="H122" s="3">
        <f>H120/G120*100</f>
        <v>79.364505231524376</v>
      </c>
      <c r="I122" s="3">
        <f>I120/H120*100</f>
        <v>105.55444181101107</v>
      </c>
      <c r="J122" s="3">
        <f>J120/H120*100</f>
        <v>107.13874862993806</v>
      </c>
      <c r="K122" s="3">
        <f t="shared" ref="K122:W122" si="38">K120/H120*100</f>
        <v>109.91128556306032</v>
      </c>
      <c r="L122" s="3">
        <f t="shared" si="38"/>
        <v>104.17448405253282</v>
      </c>
      <c r="M122" s="3">
        <f t="shared" si="38"/>
        <v>103.78927911275414</v>
      </c>
      <c r="N122" s="3">
        <f t="shared" si="38"/>
        <v>103.24324324324323</v>
      </c>
      <c r="O122" s="3">
        <f t="shared" si="38"/>
        <v>102.38631247185953</v>
      </c>
      <c r="P122" s="3">
        <f t="shared" si="38"/>
        <v>102.22617987533394</v>
      </c>
      <c r="Q122" s="3">
        <f t="shared" si="38"/>
        <v>101.57068062827226</v>
      </c>
      <c r="R122" s="34">
        <f t="shared" si="38"/>
        <v>101.9349164467898</v>
      </c>
      <c r="S122" s="7">
        <f t="shared" si="38"/>
        <v>102.35191637630663</v>
      </c>
      <c r="T122" s="34">
        <f t="shared" si="38"/>
        <v>103.00687285223367</v>
      </c>
      <c r="U122" s="34">
        <f t="shared" si="38"/>
        <v>103.53753235547887</v>
      </c>
      <c r="V122" s="34">
        <f t="shared" si="38"/>
        <v>102.97872340425531</v>
      </c>
      <c r="W122" s="34">
        <f t="shared" si="38"/>
        <v>103.83653044203503</v>
      </c>
    </row>
    <row r="123" spans="4:23" s="8" customFormat="1">
      <c r="D123" s="83" t="s">
        <v>54</v>
      </c>
      <c r="E123" s="84"/>
      <c r="F123" s="89"/>
      <c r="G123" s="11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23"/>
      <c r="S123" s="23"/>
      <c r="T123" s="23"/>
      <c r="U123" s="23"/>
      <c r="V123" s="23"/>
      <c r="W123" s="23"/>
    </row>
    <row r="124" spans="4:23" s="8" customFormat="1">
      <c r="D124" s="7" t="s">
        <v>6</v>
      </c>
      <c r="E124" s="22" t="s">
        <v>5</v>
      </c>
      <c r="F124" s="3">
        <v>11926.9</v>
      </c>
      <c r="G124" s="11">
        <v>12724.9</v>
      </c>
      <c r="H124" s="3">
        <v>10674.7</v>
      </c>
      <c r="I124" s="3">
        <f>I125*H126*I126/10000</f>
        <v>11718.3248</v>
      </c>
      <c r="J124" s="3">
        <f>J125*H126*J126/10000</f>
        <v>11837.025900000001</v>
      </c>
      <c r="K124" s="3">
        <f>K125*H126*K126/10000</f>
        <v>12202.008</v>
      </c>
      <c r="L124" s="3">
        <f>L125*I126*H126*L126/1000000</f>
        <v>12695.804576</v>
      </c>
      <c r="M124" s="3">
        <f>M125*J126*H126*M126/1000000</f>
        <v>12703.273020900002</v>
      </c>
      <c r="N124" s="3">
        <f>N125*K126*H126*N126/1000000</f>
        <v>13114.2565008</v>
      </c>
      <c r="O124" s="3">
        <f>O125*H126*I126*L126*O126/100000000</f>
        <v>13505.718023616</v>
      </c>
      <c r="P124" s="3">
        <f>P125*H126*J126*M126*P126/100000000</f>
        <v>13453.569274622399</v>
      </c>
      <c r="Q124" s="3">
        <f>Q125*H126*K126*N126*Q126/100000000</f>
        <v>13839.728931100801</v>
      </c>
      <c r="R124" s="3">
        <f>R125*H126*I126*L126*O126*R126/10000000000</f>
        <v>14276.422951079747</v>
      </c>
      <c r="S124" s="3">
        <f>S125*H126*J126*M126*P126*S126/10000000000</f>
        <v>14265.70546863924</v>
      </c>
      <c r="T124" s="3">
        <f>T125*H126*K126*N126*Q126*T126/10000000000</f>
        <v>14797.595118512607</v>
      </c>
      <c r="U124" s="7">
        <f>U125*H126*I126*L126*O126*R126*U126/1000000000000</f>
        <v>15328.369905369829</v>
      </c>
      <c r="V124" s="7">
        <f>V125*H126*J126*M126*P126*S126*V126/1000000000000</f>
        <v>15234.195107135709</v>
      </c>
      <c r="W124" s="7">
        <f>W125*H126*K126*N126*Q126*T126*W126/1000000000000</f>
        <v>15933.825806240602</v>
      </c>
    </row>
    <row r="125" spans="4:23" s="8" customFormat="1">
      <c r="D125" s="17" t="s">
        <v>45</v>
      </c>
      <c r="E125" s="10" t="s">
        <v>5</v>
      </c>
      <c r="F125" s="3" t="s">
        <v>4</v>
      </c>
      <c r="G125" s="11">
        <v>12724.9</v>
      </c>
      <c r="H125" s="3">
        <f>H124/H126*100</f>
        <v>10099.053926206245</v>
      </c>
      <c r="I125" s="3">
        <v>10660</v>
      </c>
      <c r="J125" s="3">
        <v>10820</v>
      </c>
      <c r="K125" s="3">
        <v>11100</v>
      </c>
      <c r="L125" s="3">
        <v>11105</v>
      </c>
      <c r="M125" s="3">
        <v>11230</v>
      </c>
      <c r="N125" s="3">
        <v>11460</v>
      </c>
      <c r="O125" s="3">
        <v>11370</v>
      </c>
      <c r="P125" s="3">
        <v>11480</v>
      </c>
      <c r="Q125" s="3">
        <v>11640</v>
      </c>
      <c r="R125" s="7">
        <v>11590</v>
      </c>
      <c r="S125" s="7">
        <v>11750</v>
      </c>
      <c r="T125" s="7">
        <v>11990</v>
      </c>
      <c r="U125" s="7">
        <v>12000</v>
      </c>
      <c r="V125" s="7">
        <v>12100</v>
      </c>
      <c r="W125" s="7">
        <v>12450</v>
      </c>
    </row>
    <row r="126" spans="4:23" s="8" customFormat="1">
      <c r="D126" s="9" t="s">
        <v>3</v>
      </c>
      <c r="E126" s="12" t="s">
        <v>48</v>
      </c>
      <c r="F126" s="3"/>
      <c r="G126" s="6"/>
      <c r="H126" s="3">
        <v>105.7</v>
      </c>
      <c r="I126" s="3">
        <v>104</v>
      </c>
      <c r="J126" s="3">
        <v>103.5</v>
      </c>
      <c r="K126" s="3">
        <v>104</v>
      </c>
      <c r="L126" s="3">
        <v>104</v>
      </c>
      <c r="M126" s="3">
        <v>103.4</v>
      </c>
      <c r="N126" s="3">
        <v>104.1</v>
      </c>
      <c r="O126" s="3">
        <v>103.9</v>
      </c>
      <c r="P126" s="3">
        <v>103.6</v>
      </c>
      <c r="Q126" s="3">
        <v>103.9</v>
      </c>
      <c r="R126" s="7">
        <v>103.7</v>
      </c>
      <c r="S126" s="7">
        <v>103.6</v>
      </c>
      <c r="T126" s="7">
        <v>103.8</v>
      </c>
      <c r="U126" s="7">
        <v>103.7</v>
      </c>
      <c r="V126" s="7">
        <v>103.7</v>
      </c>
      <c r="W126" s="7">
        <v>103.7</v>
      </c>
    </row>
    <row r="127" spans="4:23" s="8" customFormat="1" ht="26.25">
      <c r="D127" s="18" t="s">
        <v>1</v>
      </c>
      <c r="E127" s="19" t="s">
        <v>0</v>
      </c>
      <c r="F127" s="3"/>
      <c r="G127" s="6"/>
      <c r="H127" s="3">
        <f>H125/G125*100</f>
        <v>79.364505231524376</v>
      </c>
      <c r="I127" s="3">
        <f>I125/H125*100</f>
        <v>105.55444181101107</v>
      </c>
      <c r="J127" s="3">
        <f>J125/H125*100</f>
        <v>107.13874862993806</v>
      </c>
      <c r="K127" s="3">
        <f t="shared" ref="K127:W127" si="39">K125/H125*100</f>
        <v>109.91128556306032</v>
      </c>
      <c r="L127" s="3">
        <f t="shared" si="39"/>
        <v>104.17448405253282</v>
      </c>
      <c r="M127" s="3">
        <f t="shared" si="39"/>
        <v>103.78927911275414</v>
      </c>
      <c r="N127" s="3">
        <f t="shared" si="39"/>
        <v>103.24324324324323</v>
      </c>
      <c r="O127" s="3">
        <f t="shared" si="39"/>
        <v>102.38631247185953</v>
      </c>
      <c r="P127" s="3">
        <f t="shared" si="39"/>
        <v>102.22617987533394</v>
      </c>
      <c r="Q127" s="3">
        <f t="shared" si="39"/>
        <v>101.57068062827226</v>
      </c>
      <c r="R127" s="34">
        <f t="shared" si="39"/>
        <v>101.9349164467898</v>
      </c>
      <c r="S127" s="7">
        <f t="shared" si="39"/>
        <v>102.35191637630663</v>
      </c>
      <c r="T127" s="34">
        <f t="shared" si="39"/>
        <v>103.00687285223367</v>
      </c>
      <c r="U127" s="34">
        <f t="shared" si="39"/>
        <v>103.53753235547887</v>
      </c>
      <c r="V127" s="34">
        <f t="shared" si="39"/>
        <v>102.97872340425531</v>
      </c>
      <c r="W127" s="34">
        <f t="shared" si="39"/>
        <v>103.83653044203503</v>
      </c>
    </row>
    <row r="128" spans="4:23" s="8" customFormat="1">
      <c r="D128" s="82" t="s">
        <v>55</v>
      </c>
      <c r="E128" s="84"/>
      <c r="F128" s="89"/>
      <c r="G128" s="90"/>
      <c r="H128" s="91"/>
      <c r="I128" s="5"/>
      <c r="J128" s="5"/>
      <c r="K128" s="5"/>
      <c r="L128" s="5"/>
      <c r="M128" s="5"/>
      <c r="N128" s="5"/>
      <c r="O128" s="5"/>
      <c r="P128" s="5"/>
      <c r="Q128" s="5"/>
      <c r="R128" s="23"/>
      <c r="S128" s="23"/>
      <c r="T128" s="23"/>
      <c r="U128" s="23"/>
      <c r="V128" s="23"/>
      <c r="W128" s="23"/>
    </row>
    <row r="129" spans="4:23" s="8" customFormat="1">
      <c r="D129" s="7" t="s">
        <v>6</v>
      </c>
      <c r="E129" s="22" t="s">
        <v>5</v>
      </c>
      <c r="F129" s="3">
        <f>F140+F145+F160+F150</f>
        <v>13755</v>
      </c>
      <c r="G129" s="3">
        <f t="shared" ref="G129:W129" si="40">G140+G145+G160+G150</f>
        <v>12963.9</v>
      </c>
      <c r="H129" s="3">
        <f t="shared" si="40"/>
        <v>108261.4</v>
      </c>
      <c r="I129" s="3">
        <f t="shared" si="40"/>
        <v>531850.13910000003</v>
      </c>
      <c r="J129" s="3">
        <f t="shared" si="40"/>
        <v>575537.39142400003</v>
      </c>
      <c r="K129" s="3">
        <f t="shared" si="40"/>
        <v>599217.37121999997</v>
      </c>
      <c r="L129" s="3">
        <f t="shared" si="40"/>
        <v>661889.44534859993</v>
      </c>
      <c r="M129" s="3">
        <f t="shared" si="40"/>
        <v>662754.44076164009</v>
      </c>
      <c r="N129" s="3">
        <f t="shared" si="40"/>
        <v>671760.29246346001</v>
      </c>
      <c r="O129" s="3">
        <f t="shared" si="40"/>
        <v>698158.67180547595</v>
      </c>
      <c r="P129" s="3">
        <f t="shared" si="40"/>
        <v>698480.00077712454</v>
      </c>
      <c r="Q129" s="3">
        <f t="shared" si="40"/>
        <v>707768.15300679381</v>
      </c>
      <c r="R129" s="3">
        <f t="shared" si="40"/>
        <v>734371.41650567751</v>
      </c>
      <c r="S129" s="3">
        <f t="shared" si="40"/>
        <v>737838.77310688433</v>
      </c>
      <c r="T129" s="3">
        <f t="shared" si="40"/>
        <v>745384.61068359122</v>
      </c>
      <c r="U129" s="3">
        <f t="shared" si="40"/>
        <v>770770.38768849045</v>
      </c>
      <c r="V129" s="3">
        <f t="shared" si="40"/>
        <v>780345.86930744909</v>
      </c>
      <c r="W129" s="3">
        <f t="shared" si="40"/>
        <v>786138.33855050337</v>
      </c>
    </row>
    <row r="130" spans="4:23" s="8" customFormat="1">
      <c r="D130" s="17" t="s">
        <v>45</v>
      </c>
      <c r="E130" s="10" t="s">
        <v>5</v>
      </c>
      <c r="F130" s="3" t="s">
        <v>4</v>
      </c>
      <c r="G130" s="11">
        <f>G141+G146+G161+G151</f>
        <v>12963.9</v>
      </c>
      <c r="H130" s="11">
        <f t="shared" ref="H130:W130" si="41">H141+H146+H161+H151</f>
        <v>102714.80075901328</v>
      </c>
      <c r="I130" s="11">
        <f t="shared" si="41"/>
        <v>471150</v>
      </c>
      <c r="J130" s="11">
        <f t="shared" si="41"/>
        <v>520544</v>
      </c>
      <c r="K130" s="11">
        <f t="shared" si="41"/>
        <v>540930</v>
      </c>
      <c r="L130" s="11">
        <f t="shared" si="41"/>
        <v>555780</v>
      </c>
      <c r="M130" s="11">
        <f t="shared" si="41"/>
        <v>570340</v>
      </c>
      <c r="N130" s="11">
        <f t="shared" si="41"/>
        <v>576990</v>
      </c>
      <c r="O130" s="11">
        <f t="shared" si="41"/>
        <v>556200</v>
      </c>
      <c r="P130" s="11">
        <f t="shared" si="41"/>
        <v>570830</v>
      </c>
      <c r="Q130" s="11">
        <f t="shared" si="41"/>
        <v>577320</v>
      </c>
      <c r="R130" s="11">
        <f t="shared" si="41"/>
        <v>557190</v>
      </c>
      <c r="S130" s="11">
        <f t="shared" si="41"/>
        <v>571560</v>
      </c>
      <c r="T130" s="11">
        <f t="shared" si="41"/>
        <v>577950</v>
      </c>
      <c r="U130" s="11">
        <f t="shared" si="41"/>
        <v>557490</v>
      </c>
      <c r="V130" s="11">
        <f t="shared" si="41"/>
        <v>571890</v>
      </c>
      <c r="W130" s="11">
        <f t="shared" si="41"/>
        <v>578320</v>
      </c>
    </row>
    <row r="131" spans="4:23" s="8" customFormat="1">
      <c r="D131" s="9" t="s">
        <v>3</v>
      </c>
      <c r="E131" s="10" t="s">
        <v>2</v>
      </c>
      <c r="F131" s="3"/>
      <c r="G131" s="6"/>
      <c r="H131" s="3">
        <v>105.4</v>
      </c>
      <c r="I131" s="3">
        <v>107.1</v>
      </c>
      <c r="J131" s="3">
        <v>104.9</v>
      </c>
      <c r="K131" s="3">
        <v>105.1</v>
      </c>
      <c r="L131" s="3">
        <v>105.5</v>
      </c>
      <c r="M131" s="3">
        <v>105.1</v>
      </c>
      <c r="N131" s="3">
        <v>105.1</v>
      </c>
      <c r="O131" s="3">
        <v>105.4</v>
      </c>
      <c r="P131" s="3">
        <v>105.3</v>
      </c>
      <c r="Q131" s="3">
        <v>105.3</v>
      </c>
      <c r="R131" s="47">
        <v>105</v>
      </c>
      <c r="S131" s="47">
        <v>105.5</v>
      </c>
      <c r="T131" s="47">
        <v>105.2</v>
      </c>
      <c r="U131" s="47">
        <v>104.9</v>
      </c>
      <c r="V131" s="47">
        <v>105.7</v>
      </c>
      <c r="W131" s="47">
        <v>105.4</v>
      </c>
    </row>
    <row r="132" spans="4:23" s="8" customFormat="1" ht="26.25">
      <c r="D132" s="77" t="s">
        <v>1</v>
      </c>
      <c r="E132" s="64" t="s">
        <v>0</v>
      </c>
      <c r="F132" s="11"/>
      <c r="G132" s="11"/>
      <c r="H132" s="11">
        <f>H130/G130*100</f>
        <v>792.31404715412248</v>
      </c>
      <c r="I132" s="11">
        <f>I130/H130*100</f>
        <v>458.69728268801254</v>
      </c>
      <c r="J132" s="11">
        <f>J130/H130*100</f>
        <v>506.78577590904979</v>
      </c>
      <c r="K132" s="11">
        <f t="shared" ref="K132:W132" si="42">K130/H130*100</f>
        <v>526.63296428828744</v>
      </c>
      <c r="L132" s="11">
        <f t="shared" si="42"/>
        <v>117.96243234638651</v>
      </c>
      <c r="M132" s="11">
        <f t="shared" si="42"/>
        <v>109.56614618552898</v>
      </c>
      <c r="N132" s="11">
        <f t="shared" si="42"/>
        <v>106.66629693305974</v>
      </c>
      <c r="O132" s="11">
        <f t="shared" si="42"/>
        <v>100.07556946993415</v>
      </c>
      <c r="P132" s="11">
        <f t="shared" si="42"/>
        <v>100.08591366553283</v>
      </c>
      <c r="Q132" s="11">
        <f t="shared" si="42"/>
        <v>100.0571933655696</v>
      </c>
      <c r="R132" s="31">
        <f t="shared" si="42"/>
        <v>100.17799352750809</v>
      </c>
      <c r="S132" s="15">
        <f t="shared" si="42"/>
        <v>100.12788395844647</v>
      </c>
      <c r="T132" s="31">
        <f t="shared" si="42"/>
        <v>100.10912492205361</v>
      </c>
      <c r="U132" s="31">
        <f t="shared" si="42"/>
        <v>100.05384159801862</v>
      </c>
      <c r="V132" s="31">
        <f t="shared" si="42"/>
        <v>100.05773672055427</v>
      </c>
      <c r="W132" s="31">
        <f t="shared" si="42"/>
        <v>100.06401937883899</v>
      </c>
    </row>
    <row r="133" spans="4:23" s="8" customFormat="1">
      <c r="D133" s="78" t="s">
        <v>9</v>
      </c>
      <c r="E133" s="19"/>
      <c r="F133" s="3"/>
      <c r="G133" s="6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43"/>
      <c r="S133" s="28"/>
      <c r="T133" s="43"/>
      <c r="U133" s="43"/>
      <c r="V133" s="43"/>
      <c r="W133" s="43"/>
    </row>
    <row r="134" spans="4:23" s="8" customFormat="1">
      <c r="D134" s="78" t="s">
        <v>14</v>
      </c>
      <c r="E134" s="19"/>
      <c r="F134" s="3"/>
      <c r="G134" s="6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43"/>
      <c r="S134" s="28"/>
      <c r="T134" s="43"/>
      <c r="U134" s="43"/>
      <c r="V134" s="43"/>
      <c r="W134" s="43"/>
    </row>
    <row r="135" spans="4:23" s="8" customFormat="1">
      <c r="D135" s="15" t="s">
        <v>6</v>
      </c>
      <c r="E135" s="74" t="s">
        <v>5</v>
      </c>
      <c r="F135" s="11">
        <f>F140+F145+F150</f>
        <v>13297</v>
      </c>
      <c r="G135" s="11">
        <f t="shared" ref="G135:W135" si="43">G140+G145+G150</f>
        <v>8881</v>
      </c>
      <c r="H135" s="11">
        <f t="shared" si="43"/>
        <v>106608.8</v>
      </c>
      <c r="I135" s="11">
        <f>I140+I145+I150</f>
        <v>526996.15289999999</v>
      </c>
      <c r="J135" s="11">
        <f t="shared" si="43"/>
        <v>570679.18290000001</v>
      </c>
      <c r="K135" s="11">
        <f t="shared" si="43"/>
        <v>594287.86592000001</v>
      </c>
      <c r="L135" s="11">
        <f t="shared" si="43"/>
        <v>656768.48990759999</v>
      </c>
      <c r="M135" s="11">
        <f t="shared" si="43"/>
        <v>657641.49139923998</v>
      </c>
      <c r="N135" s="11">
        <f t="shared" si="43"/>
        <v>666521.16992045997</v>
      </c>
      <c r="O135" s="11">
        <f t="shared" si="43"/>
        <v>692598.00493007456</v>
      </c>
      <c r="P135" s="11">
        <f t="shared" si="43"/>
        <v>692912.5218367466</v>
      </c>
      <c r="Q135" s="11">
        <f t="shared" si="43"/>
        <v>702141.02104825922</v>
      </c>
      <c r="R135" s="11">
        <f t="shared" si="43"/>
        <v>728295.47790288273</v>
      </c>
      <c r="S135" s="11">
        <f t="shared" si="43"/>
        <v>731823.0815212623</v>
      </c>
      <c r="T135" s="11">
        <f t="shared" si="43"/>
        <v>739323.00038821471</v>
      </c>
      <c r="U135" s="11">
        <f t="shared" si="43"/>
        <v>764369.07664255647</v>
      </c>
      <c r="V135" s="11">
        <f t="shared" si="43"/>
        <v>773946.34819840372</v>
      </c>
      <c r="W135" s="11">
        <f t="shared" si="43"/>
        <v>779722.21433214948</v>
      </c>
    </row>
    <row r="136" spans="4:23" s="8" customFormat="1">
      <c r="D136" s="13" t="s">
        <v>45</v>
      </c>
      <c r="E136" s="14" t="s">
        <v>5</v>
      </c>
      <c r="F136" s="11"/>
      <c r="G136" s="11">
        <f t="shared" ref="G136" si="44">G141+G146</f>
        <v>8881</v>
      </c>
      <c r="H136" s="11">
        <f>H141+H146+H151</f>
        <v>101146.86907020872</v>
      </c>
      <c r="I136" s="11">
        <f t="shared" ref="I136:W136" si="45">I141+I146+I151</f>
        <v>466850</v>
      </c>
      <c r="J136" s="11">
        <f t="shared" si="45"/>
        <v>516150</v>
      </c>
      <c r="K136" s="11">
        <f t="shared" si="45"/>
        <v>536480</v>
      </c>
      <c r="L136" s="11">
        <f t="shared" si="45"/>
        <v>551480</v>
      </c>
      <c r="M136" s="11">
        <f t="shared" si="45"/>
        <v>565940</v>
      </c>
      <c r="N136" s="11">
        <f t="shared" si="45"/>
        <v>572490</v>
      </c>
      <c r="O136" s="11">
        <f t="shared" si="45"/>
        <v>551770</v>
      </c>
      <c r="P136" s="11">
        <f t="shared" si="45"/>
        <v>566280</v>
      </c>
      <c r="Q136" s="11">
        <f t="shared" si="45"/>
        <v>572730</v>
      </c>
      <c r="R136" s="11">
        <f t="shared" si="45"/>
        <v>552580</v>
      </c>
      <c r="S136" s="11">
        <f t="shared" si="45"/>
        <v>566900</v>
      </c>
      <c r="T136" s="11">
        <f t="shared" si="45"/>
        <v>573250</v>
      </c>
      <c r="U136" s="11">
        <f t="shared" si="45"/>
        <v>552860</v>
      </c>
      <c r="V136" s="11">
        <f t="shared" si="45"/>
        <v>567200</v>
      </c>
      <c r="W136" s="11">
        <f t="shared" si="45"/>
        <v>573600</v>
      </c>
    </row>
    <row r="137" spans="4:23" s="8" customFormat="1">
      <c r="D137" s="13" t="s">
        <v>3</v>
      </c>
      <c r="E137" s="14" t="s">
        <v>2</v>
      </c>
      <c r="F137" s="11"/>
      <c r="G137" s="11"/>
      <c r="H137" s="11">
        <v>105.4</v>
      </c>
      <c r="I137" s="11">
        <v>107.1</v>
      </c>
      <c r="J137" s="11">
        <v>104.9</v>
      </c>
      <c r="K137" s="11">
        <v>105.1</v>
      </c>
      <c r="L137" s="11">
        <v>105.5</v>
      </c>
      <c r="M137" s="11">
        <v>105.1</v>
      </c>
      <c r="N137" s="11">
        <v>105.1</v>
      </c>
      <c r="O137" s="11">
        <v>105.4</v>
      </c>
      <c r="P137" s="11">
        <v>105.3</v>
      </c>
      <c r="Q137" s="11">
        <v>105.3</v>
      </c>
      <c r="R137" s="47">
        <v>105</v>
      </c>
      <c r="S137" s="47">
        <v>105.5</v>
      </c>
      <c r="T137" s="47">
        <v>105.2</v>
      </c>
      <c r="U137" s="47">
        <v>104.9</v>
      </c>
      <c r="V137" s="47">
        <v>105.7</v>
      </c>
      <c r="W137" s="47">
        <v>105.4</v>
      </c>
    </row>
    <row r="138" spans="4:23" s="8" customFormat="1" ht="26.25">
      <c r="D138" s="77" t="s">
        <v>1</v>
      </c>
      <c r="E138" s="64" t="s">
        <v>0</v>
      </c>
      <c r="F138" s="11"/>
      <c r="G138" s="11"/>
      <c r="H138" s="11">
        <f>H136/G136*100</f>
        <v>1138.9130623827127</v>
      </c>
      <c r="I138" s="11">
        <f>I136/H136*100</f>
        <v>461.55655067874324</v>
      </c>
      <c r="J138" s="11">
        <f>J136/H136*100</f>
        <v>510.29755517368176</v>
      </c>
      <c r="K138" s="11">
        <f t="shared" ref="K138:W138" si="46">K136/H136*100</f>
        <v>530.39704039441403</v>
      </c>
      <c r="L138" s="11">
        <f t="shared" si="46"/>
        <v>118.12787833351183</v>
      </c>
      <c r="M138" s="11">
        <f t="shared" si="46"/>
        <v>109.64642061416254</v>
      </c>
      <c r="N138" s="11">
        <f t="shared" si="46"/>
        <v>106.71227259170892</v>
      </c>
      <c r="O138" s="11">
        <f t="shared" si="46"/>
        <v>100.05258576920286</v>
      </c>
      <c r="P138" s="11">
        <f t="shared" si="46"/>
        <v>100.0600770399689</v>
      </c>
      <c r="Q138" s="11">
        <f t="shared" si="46"/>
        <v>100.04192212964418</v>
      </c>
      <c r="R138" s="31">
        <f t="shared" si="46"/>
        <v>100.1468002972253</v>
      </c>
      <c r="S138" s="15">
        <f t="shared" si="46"/>
        <v>100.10948647312283</v>
      </c>
      <c r="T138" s="31">
        <f t="shared" si="46"/>
        <v>100.09079321844499</v>
      </c>
      <c r="U138" s="31">
        <f t="shared" si="46"/>
        <v>100.05067139599697</v>
      </c>
      <c r="V138" s="31">
        <f t="shared" si="46"/>
        <v>100.05291938613512</v>
      </c>
      <c r="W138" s="31">
        <f t="shared" si="46"/>
        <v>100.06105538595726</v>
      </c>
    </row>
    <row r="139" spans="4:23" s="8" customFormat="1">
      <c r="D139" s="20" t="s">
        <v>13</v>
      </c>
      <c r="E139" s="21"/>
      <c r="F139" s="3"/>
      <c r="G139" s="6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23"/>
      <c r="S139" s="23"/>
      <c r="T139" s="23"/>
      <c r="U139" s="23"/>
      <c r="V139" s="23"/>
      <c r="W139" s="23"/>
    </row>
    <row r="140" spans="4:23" s="8" customFormat="1">
      <c r="D140" s="7" t="s">
        <v>6</v>
      </c>
      <c r="E140" s="22" t="s">
        <v>5</v>
      </c>
      <c r="F140" s="3">
        <v>6381</v>
      </c>
      <c r="G140" s="11">
        <v>7253</v>
      </c>
      <c r="H140" s="3">
        <v>5908.8</v>
      </c>
      <c r="I140" s="3">
        <f>I141*H142*I142/10000</f>
        <v>6829.4457000000002</v>
      </c>
      <c r="J140" s="3">
        <f>J141*H142*J142/10000</f>
        <v>6799.7228999999998</v>
      </c>
      <c r="K140" s="3">
        <f>K141*H142*K142/10000</f>
        <v>6901.3074200000001</v>
      </c>
      <c r="L140" s="3">
        <f>L141*I142*H142*L142/1000000</f>
        <v>7300.3388031000004</v>
      </c>
      <c r="M140" s="3">
        <f>M141*J142*H142*M142/1000000</f>
        <v>7251.0918230400002</v>
      </c>
      <c r="N140" s="3">
        <f>N141*K142*H142*N142/1000000</f>
        <v>7439.5540110600004</v>
      </c>
      <c r="O140" s="3">
        <f>O141*H142*I142*L142*O142/100000000</f>
        <v>8058.5736659316008</v>
      </c>
      <c r="P140" s="3">
        <f>P141*H142*J142*M142*P142/100000000</f>
        <v>8051.4310830080394</v>
      </c>
      <c r="Q140" s="3">
        <f>Q141*H142*K142*N142*Q142/100000000</f>
        <v>8128.0794956610598</v>
      </c>
      <c r="R140" s="3">
        <f>R141*H142*I142*L142*O142*R142/10000000000</f>
        <v>8540.5818104359205</v>
      </c>
      <c r="S140" s="3">
        <f>S141*H142*J142*M142*P142*S142/10000000000</f>
        <v>8520.078211395894</v>
      </c>
      <c r="T140" s="3">
        <f>T141*H142*K142*N142*Q142*T142/10000000000</f>
        <v>8705.5041476152619</v>
      </c>
      <c r="U140" s="7">
        <f>U141*H142*I142*L142*O142*R142*U142/1000000000000</f>
        <v>9346.1906415795693</v>
      </c>
      <c r="V140" s="7">
        <f>V141*H142*J142*M142*P142*S142*V142/1000000000000</f>
        <v>9415.073699874798</v>
      </c>
      <c r="W140" s="7">
        <f>W141*H142*K142*N142*Q142*T142*W142/1000000000000</f>
        <v>9651.3732945576357</v>
      </c>
    </row>
    <row r="141" spans="4:23" s="8" customFormat="1">
      <c r="D141" s="17" t="s">
        <v>45</v>
      </c>
      <c r="E141" s="10" t="s">
        <v>5</v>
      </c>
      <c r="F141" s="3" t="s">
        <v>4</v>
      </c>
      <c r="G141" s="11">
        <v>7253</v>
      </c>
      <c r="H141" s="3">
        <f>H140/H142*100</f>
        <v>5606.0721062618595</v>
      </c>
      <c r="I141" s="3">
        <v>6050</v>
      </c>
      <c r="J141" s="3">
        <v>6150</v>
      </c>
      <c r="K141" s="3">
        <v>6230</v>
      </c>
      <c r="L141" s="3">
        <v>6130</v>
      </c>
      <c r="M141" s="3">
        <v>6240</v>
      </c>
      <c r="N141" s="3">
        <v>6390</v>
      </c>
      <c r="O141" s="3">
        <v>6420</v>
      </c>
      <c r="P141" s="3">
        <v>6580</v>
      </c>
      <c r="Q141" s="3">
        <v>6630</v>
      </c>
      <c r="R141" s="7">
        <v>6480</v>
      </c>
      <c r="S141" s="7">
        <v>6600</v>
      </c>
      <c r="T141" s="7">
        <v>6750</v>
      </c>
      <c r="U141" s="7">
        <v>6760</v>
      </c>
      <c r="V141" s="7">
        <v>6900</v>
      </c>
      <c r="W141" s="7">
        <v>7100</v>
      </c>
    </row>
    <row r="142" spans="4:23" s="8" customFormat="1">
      <c r="D142" s="9" t="s">
        <v>3</v>
      </c>
      <c r="E142" s="10" t="s">
        <v>2</v>
      </c>
      <c r="F142" s="3"/>
      <c r="G142" s="6"/>
      <c r="H142" s="3">
        <v>105.4</v>
      </c>
      <c r="I142" s="3">
        <v>107.1</v>
      </c>
      <c r="J142" s="3">
        <v>104.9</v>
      </c>
      <c r="K142" s="3">
        <v>105.1</v>
      </c>
      <c r="L142" s="3">
        <v>105.5</v>
      </c>
      <c r="M142" s="3">
        <v>105.1</v>
      </c>
      <c r="N142" s="3">
        <v>105.1</v>
      </c>
      <c r="O142" s="3">
        <v>105.4</v>
      </c>
      <c r="P142" s="3">
        <v>105.3</v>
      </c>
      <c r="Q142" s="3">
        <v>105.3</v>
      </c>
      <c r="R142" s="48">
        <v>105</v>
      </c>
      <c r="S142" s="48">
        <v>105.5</v>
      </c>
      <c r="T142" s="48">
        <v>105.2</v>
      </c>
      <c r="U142" s="48">
        <v>104.9</v>
      </c>
      <c r="V142" s="48">
        <v>105.7</v>
      </c>
      <c r="W142" s="48">
        <v>105.4</v>
      </c>
    </row>
    <row r="143" spans="4:23" s="8" customFormat="1" ht="26.25">
      <c r="D143" s="18" t="s">
        <v>1</v>
      </c>
      <c r="E143" s="19" t="s">
        <v>0</v>
      </c>
      <c r="F143" s="3"/>
      <c r="G143" s="6"/>
      <c r="H143" s="3">
        <f>H141/G141*100</f>
        <v>77.293149128110571</v>
      </c>
      <c r="I143" s="3">
        <f>I141/H141*100</f>
        <v>107.91869753587868</v>
      </c>
      <c r="J143" s="3">
        <f>J141/H141*100</f>
        <v>109.70247766043867</v>
      </c>
      <c r="K143" s="3">
        <f t="shared" ref="K143:W143" si="47">K141/H141*100</f>
        <v>111.12950176008664</v>
      </c>
      <c r="L143" s="3">
        <f t="shared" si="47"/>
        <v>101.32231404958678</v>
      </c>
      <c r="M143" s="3">
        <f t="shared" si="47"/>
        <v>101.46341463414635</v>
      </c>
      <c r="N143" s="3">
        <f t="shared" si="47"/>
        <v>102.56821829855538</v>
      </c>
      <c r="O143" s="3">
        <f t="shared" si="47"/>
        <v>104.73083197389886</v>
      </c>
      <c r="P143" s="3">
        <f t="shared" si="47"/>
        <v>105.44871794871796</v>
      </c>
      <c r="Q143" s="3">
        <f t="shared" si="47"/>
        <v>103.75586854460094</v>
      </c>
      <c r="R143" s="34">
        <f t="shared" si="47"/>
        <v>100.93457943925233</v>
      </c>
      <c r="S143" s="7">
        <f t="shared" si="47"/>
        <v>100.30395136778117</v>
      </c>
      <c r="T143" s="34">
        <f t="shared" si="47"/>
        <v>101.80995475113122</v>
      </c>
      <c r="U143" s="34">
        <f t="shared" si="47"/>
        <v>104.32098765432099</v>
      </c>
      <c r="V143" s="34">
        <f t="shared" si="47"/>
        <v>104.54545454545455</v>
      </c>
      <c r="W143" s="34">
        <f t="shared" si="47"/>
        <v>105.18518518518518</v>
      </c>
    </row>
    <row r="144" spans="4:23" s="8" customFormat="1">
      <c r="D144" s="20" t="s">
        <v>12</v>
      </c>
      <c r="E144" s="21"/>
      <c r="F144" s="3"/>
      <c r="G144" s="6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23"/>
      <c r="S144" s="23"/>
      <c r="T144" s="23"/>
      <c r="U144" s="23"/>
      <c r="V144" s="23"/>
      <c r="W144" s="23"/>
    </row>
    <row r="145" spans="4:23" s="8" customFormat="1">
      <c r="D145" s="7" t="s">
        <v>6</v>
      </c>
      <c r="E145" s="22" t="s">
        <v>5</v>
      </c>
      <c r="F145" s="3">
        <v>6916</v>
      </c>
      <c r="G145" s="11">
        <v>1628</v>
      </c>
      <c r="H145" s="3">
        <v>4700</v>
      </c>
      <c r="I145" s="3">
        <f>I146*H147*I147/10000</f>
        <v>5418.4031999999997</v>
      </c>
      <c r="J145" s="3">
        <f>J146*H147*J147/10000</f>
        <v>5528.23</v>
      </c>
      <c r="K145" s="3">
        <f>K146*H147*K147/10000</f>
        <v>5815.7084999999997</v>
      </c>
      <c r="L145" s="3">
        <f>L146*I147*H147*L147/1000000</f>
        <v>6371.4213044999997</v>
      </c>
      <c r="M145" s="3">
        <f>M146*J147*H147*M147/1000000</f>
        <v>6623.5934921999997</v>
      </c>
      <c r="N145" s="3">
        <f>N146*K147*H147*N147/1000000</f>
        <v>7101.9216693999997</v>
      </c>
      <c r="O145" s="3">
        <f>O146*H147*I147*L147*O147/100000000</f>
        <v>6715.4780549430006</v>
      </c>
      <c r="P145" s="3">
        <f>P146*H147*J147*M147*P147/100000000</f>
        <v>6974.6439472865995</v>
      </c>
      <c r="Q145" s="3">
        <f>Q146*H147*K147*N147*Q147/100000000</f>
        <v>7478.3235178781997</v>
      </c>
      <c r="R145" s="3">
        <f>R146*H147*I147*L147*O147*R147/10000000000</f>
        <v>8039.7452227868998</v>
      </c>
      <c r="S145" s="3">
        <f>S146*H147*J147*M147*P147*S147/10000000000</f>
        <v>8132.8019290597158</v>
      </c>
      <c r="T145" s="3">
        <f>T146*H147*K147*N147*Q147*T147/10000000000</f>
        <v>8383.0780680739554</v>
      </c>
      <c r="U145" s="7">
        <f>U146*H147*I147*L147*O147*R147*U147/1000000000000</f>
        <v>8433.6927387034593</v>
      </c>
      <c r="V145" s="7">
        <f>V146*H147*J147*M147*P147*S147*V147/1000000000000</f>
        <v>8596.3716390161208</v>
      </c>
      <c r="W145" s="7">
        <f>W146*H147*K147*N147*Q147*T147*W147/1000000000000</f>
        <v>8835.7642837499498</v>
      </c>
    </row>
    <row r="146" spans="4:23" s="8" customFormat="1">
      <c r="D146" s="17" t="s">
        <v>45</v>
      </c>
      <c r="E146" s="10" t="s">
        <v>5</v>
      </c>
      <c r="F146" s="3" t="s">
        <v>4</v>
      </c>
      <c r="G146" s="11">
        <v>1628</v>
      </c>
      <c r="H146" s="3">
        <f>H145/H147*100</f>
        <v>4459.2030360531307</v>
      </c>
      <c r="I146" s="3">
        <v>4800</v>
      </c>
      <c r="J146" s="3">
        <v>5000</v>
      </c>
      <c r="K146" s="3">
        <v>5250</v>
      </c>
      <c r="L146" s="3">
        <v>5350</v>
      </c>
      <c r="M146" s="3">
        <v>5700</v>
      </c>
      <c r="N146" s="3">
        <v>6100</v>
      </c>
      <c r="O146" s="3">
        <v>5350</v>
      </c>
      <c r="P146" s="3">
        <v>5700</v>
      </c>
      <c r="Q146" s="3">
        <v>6100</v>
      </c>
      <c r="R146" s="7">
        <v>6100</v>
      </c>
      <c r="S146" s="7">
        <v>6300</v>
      </c>
      <c r="T146" s="7">
        <v>6500</v>
      </c>
      <c r="U146" s="7">
        <v>6100</v>
      </c>
      <c r="V146" s="7">
        <v>6300</v>
      </c>
      <c r="W146" s="7">
        <v>6500</v>
      </c>
    </row>
    <row r="147" spans="4:23" s="8" customFormat="1">
      <c r="D147" s="9" t="s">
        <v>3</v>
      </c>
      <c r="E147" s="10" t="s">
        <v>2</v>
      </c>
      <c r="F147" s="3"/>
      <c r="G147" s="6"/>
      <c r="H147" s="3">
        <v>105.4</v>
      </c>
      <c r="I147" s="3">
        <v>107.1</v>
      </c>
      <c r="J147" s="3">
        <v>104.9</v>
      </c>
      <c r="K147" s="3">
        <v>105.1</v>
      </c>
      <c r="L147" s="3">
        <v>105.5</v>
      </c>
      <c r="M147" s="3">
        <v>105.1</v>
      </c>
      <c r="N147" s="3">
        <v>105.1</v>
      </c>
      <c r="O147" s="3">
        <v>105.4</v>
      </c>
      <c r="P147" s="3">
        <v>105.3</v>
      </c>
      <c r="Q147" s="3">
        <v>105.3</v>
      </c>
      <c r="R147" s="48">
        <v>105</v>
      </c>
      <c r="S147" s="48">
        <v>105.5</v>
      </c>
      <c r="T147" s="48">
        <v>105.2</v>
      </c>
      <c r="U147" s="48">
        <v>104.9</v>
      </c>
      <c r="V147" s="48">
        <v>105.7</v>
      </c>
      <c r="W147" s="48">
        <v>105.4</v>
      </c>
    </row>
    <row r="148" spans="4:23" s="8" customFormat="1" ht="26.25">
      <c r="D148" s="18" t="s">
        <v>1</v>
      </c>
      <c r="E148" s="19" t="s">
        <v>0</v>
      </c>
      <c r="F148" s="3"/>
      <c r="G148" s="6"/>
      <c r="H148" s="3">
        <f>H146/G146*100</f>
        <v>273.90682039638398</v>
      </c>
      <c r="I148" s="3">
        <f>I146/H146*100</f>
        <v>107.64255319148937</v>
      </c>
      <c r="J148" s="3">
        <f>J146/I146*100</f>
        <v>104.16666666666667</v>
      </c>
      <c r="K148" s="3">
        <f t="shared" ref="K148:W148" si="48">K146/H146*100</f>
        <v>117.73404255319149</v>
      </c>
      <c r="L148" s="3">
        <f t="shared" si="48"/>
        <v>111.45833333333333</v>
      </c>
      <c r="M148" s="3">
        <f t="shared" si="48"/>
        <v>113.99999999999999</v>
      </c>
      <c r="N148" s="3">
        <f t="shared" si="48"/>
        <v>116.1904761904762</v>
      </c>
      <c r="O148" s="3">
        <f t="shared" si="48"/>
        <v>100</v>
      </c>
      <c r="P148" s="3">
        <f t="shared" si="48"/>
        <v>100</v>
      </c>
      <c r="Q148" s="3">
        <f t="shared" si="48"/>
        <v>100</v>
      </c>
      <c r="R148" s="34">
        <f t="shared" si="48"/>
        <v>114.01869158878503</v>
      </c>
      <c r="S148" s="7">
        <f t="shared" si="48"/>
        <v>110.5263157894737</v>
      </c>
      <c r="T148" s="34">
        <f t="shared" si="48"/>
        <v>106.55737704918033</v>
      </c>
      <c r="U148" s="34">
        <f t="shared" si="48"/>
        <v>100</v>
      </c>
      <c r="V148" s="34">
        <f t="shared" si="48"/>
        <v>100</v>
      </c>
      <c r="W148" s="34">
        <f t="shared" si="48"/>
        <v>100</v>
      </c>
    </row>
    <row r="149" spans="4:23" s="8" customFormat="1">
      <c r="D149" s="20" t="s">
        <v>49</v>
      </c>
      <c r="E149" s="65"/>
      <c r="F149" s="3"/>
      <c r="G149" s="6"/>
      <c r="H149" s="3"/>
      <c r="I149" s="5"/>
      <c r="J149" s="5"/>
      <c r="K149" s="5"/>
      <c r="L149" s="5"/>
      <c r="M149" s="5"/>
      <c r="N149" s="5"/>
      <c r="O149" s="5"/>
      <c r="P149" s="5"/>
      <c r="Q149" s="5"/>
      <c r="R149" s="32"/>
      <c r="S149" s="32"/>
      <c r="T149" s="32"/>
      <c r="U149" s="32"/>
      <c r="V149" s="32"/>
      <c r="W149" s="32"/>
    </row>
    <row r="150" spans="4:23" s="8" customFormat="1">
      <c r="D150" s="7" t="s">
        <v>6</v>
      </c>
      <c r="E150" s="10" t="s">
        <v>5</v>
      </c>
      <c r="F150" s="3">
        <v>0</v>
      </c>
      <c r="G150" s="11">
        <v>0</v>
      </c>
      <c r="H150" s="3">
        <v>96000</v>
      </c>
      <c r="I150" s="3">
        <f>I151*H152*I152/10000</f>
        <v>514748.304</v>
      </c>
      <c r="J150" s="3">
        <f>J151*H152*J152/10000</f>
        <v>558351.23</v>
      </c>
      <c r="K150" s="3">
        <f>K151*H152*K152/10000</f>
        <v>581570.85</v>
      </c>
      <c r="L150" s="3">
        <f>L151*I152*H152*L152/1000000</f>
        <v>643096.72979999997</v>
      </c>
      <c r="M150" s="3">
        <f>M151*J152*H152*M152/1000000</f>
        <v>643766.80608400004</v>
      </c>
      <c r="N150" s="3">
        <f>N151*K152*H152*N152/1000000</f>
        <v>651979.69423999998</v>
      </c>
      <c r="O150" s="3">
        <f>O151*H152*I152*L152*O152/100000000</f>
        <v>677823.95320919994</v>
      </c>
      <c r="P150" s="3">
        <f>P151*H152*J152*M152*P152/100000000</f>
        <v>677886.446806452</v>
      </c>
      <c r="Q150" s="3">
        <f>Q151*H152*K152*N152*Q152/100000000</f>
        <v>686534.61803471996</v>
      </c>
      <c r="R150" s="3">
        <f>R151*H152*I152*L152*O152*R152/10000000000</f>
        <v>711715.15086965996</v>
      </c>
      <c r="S150" s="3">
        <f>S151*H152*J152*M152*P152*S152/10000000000</f>
        <v>715170.20138080674</v>
      </c>
      <c r="T150" s="3">
        <f>T151*H152*K152*N152*Q152*T152/10000000000</f>
        <v>722234.41817252547</v>
      </c>
      <c r="U150" s="7">
        <f>U151*H152*I152*L152*O152*R152*U152/1000000000000</f>
        <v>746589.19326227345</v>
      </c>
      <c r="V150" s="7">
        <f>V151*H152*J152*M152*P152*S152*V152/1000000000000</f>
        <v>755934.90285951283</v>
      </c>
      <c r="W150" s="7">
        <f>W151*H152*K152*N152*Q152*T152*W152/1000000000000</f>
        <v>761235.07675384195</v>
      </c>
    </row>
    <row r="151" spans="4:23" s="8" customFormat="1">
      <c r="D151" s="9" t="str">
        <f>D156</f>
        <v xml:space="preserve">     в ценах 2018 года</v>
      </c>
      <c r="E151" s="10" t="s">
        <v>5</v>
      </c>
      <c r="F151" s="10" t="s">
        <v>4</v>
      </c>
      <c r="G151" s="11">
        <v>0</v>
      </c>
      <c r="H151" s="3">
        <f>H150/H152*100</f>
        <v>91081.593927893729</v>
      </c>
      <c r="I151" s="3">
        <v>456000</v>
      </c>
      <c r="J151" s="3">
        <v>505000</v>
      </c>
      <c r="K151" s="3">
        <v>525000</v>
      </c>
      <c r="L151" s="3">
        <v>540000</v>
      </c>
      <c r="M151" s="3">
        <v>554000</v>
      </c>
      <c r="N151" s="3">
        <v>560000</v>
      </c>
      <c r="O151" s="3">
        <v>540000</v>
      </c>
      <c r="P151" s="3">
        <v>554000</v>
      </c>
      <c r="Q151" s="3">
        <v>560000</v>
      </c>
      <c r="R151" s="7">
        <v>540000</v>
      </c>
      <c r="S151" s="7">
        <v>554000</v>
      </c>
      <c r="T151" s="7">
        <v>560000</v>
      </c>
      <c r="U151" s="7">
        <v>540000</v>
      </c>
      <c r="V151" s="7">
        <v>554000</v>
      </c>
      <c r="W151" s="7">
        <v>560000</v>
      </c>
    </row>
    <row r="152" spans="4:23" s="8" customFormat="1">
      <c r="D152" s="9" t="s">
        <v>3</v>
      </c>
      <c r="E152" s="10" t="s">
        <v>2</v>
      </c>
      <c r="F152" s="10"/>
      <c r="G152" s="6"/>
      <c r="H152" s="3">
        <v>105.4</v>
      </c>
      <c r="I152" s="3">
        <v>107.1</v>
      </c>
      <c r="J152" s="3">
        <v>104.9</v>
      </c>
      <c r="K152" s="3">
        <v>105.1</v>
      </c>
      <c r="L152" s="3">
        <v>105.5</v>
      </c>
      <c r="M152" s="3">
        <v>105.1</v>
      </c>
      <c r="N152" s="3">
        <v>105.1</v>
      </c>
      <c r="O152" s="3">
        <v>105.4</v>
      </c>
      <c r="P152" s="3">
        <v>105.3</v>
      </c>
      <c r="Q152" s="3">
        <v>105.3</v>
      </c>
      <c r="R152" s="48">
        <v>105</v>
      </c>
      <c r="S152" s="48">
        <v>105.5</v>
      </c>
      <c r="T152" s="48">
        <v>105.2</v>
      </c>
      <c r="U152" s="48">
        <v>104.9</v>
      </c>
      <c r="V152" s="48">
        <v>105.7</v>
      </c>
      <c r="W152" s="48">
        <v>105.4</v>
      </c>
    </row>
    <row r="153" spans="4:23" s="8" customFormat="1" ht="25.5">
      <c r="D153" s="66" t="str">
        <f>D163</f>
        <v xml:space="preserve">     индекс промышленного производства</v>
      </c>
      <c r="E153" s="19" t="s">
        <v>0</v>
      </c>
      <c r="F153" s="10"/>
      <c r="G153" s="6"/>
      <c r="H153" s="3"/>
      <c r="I153" s="3">
        <f>I151/H151*100</f>
        <v>500.65000000000009</v>
      </c>
      <c r="J153" s="3">
        <f>J151/H151*100</f>
        <v>554.44791666666674</v>
      </c>
      <c r="K153" s="3">
        <f t="shared" ref="K153" si="49">K151/H151*100</f>
        <v>576.40625</v>
      </c>
      <c r="L153" s="3">
        <f t="shared" ref="L153" si="50">L151/I151*100</f>
        <v>118.42105263157893</v>
      </c>
      <c r="M153" s="3">
        <f t="shared" ref="M153" si="51">M151/J151*100</f>
        <v>109.70297029702971</v>
      </c>
      <c r="N153" s="3">
        <f t="shared" ref="N153" si="52">N151/K151*100</f>
        <v>106.66666666666667</v>
      </c>
      <c r="O153" s="3">
        <f t="shared" ref="O153" si="53">O151/L151*100</f>
        <v>100</v>
      </c>
      <c r="P153" s="3">
        <f t="shared" ref="P153" si="54">P151/M151*100</f>
        <v>100</v>
      </c>
      <c r="Q153" s="3">
        <f t="shared" ref="Q153" si="55">Q151/N151*100</f>
        <v>100</v>
      </c>
      <c r="R153" s="34">
        <f t="shared" ref="R153" si="56">R151/O151*100</f>
        <v>100</v>
      </c>
      <c r="S153" s="7">
        <f t="shared" ref="S153" si="57">S151/P151*100</f>
        <v>100</v>
      </c>
      <c r="T153" s="34">
        <f t="shared" ref="T153" si="58">T151/Q151*100</f>
        <v>100</v>
      </c>
      <c r="U153" s="34">
        <f t="shared" ref="U153" si="59">U151/R151*100</f>
        <v>100</v>
      </c>
      <c r="V153" s="34">
        <f t="shared" ref="V153" si="60">V151/S151*100</f>
        <v>100</v>
      </c>
      <c r="W153" s="34">
        <f t="shared" ref="W153" si="61">W151/T151*100</f>
        <v>100</v>
      </c>
    </row>
    <row r="154" spans="4:23" s="8" customFormat="1">
      <c r="D154" s="78" t="s">
        <v>11</v>
      </c>
      <c r="E154" s="19"/>
      <c r="F154" s="3"/>
      <c r="G154" s="6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43"/>
      <c r="S154" s="28"/>
      <c r="T154" s="43"/>
      <c r="U154" s="43"/>
      <c r="V154" s="43"/>
      <c r="W154" s="43"/>
    </row>
    <row r="155" spans="4:23" s="8" customFormat="1">
      <c r="D155" s="7" t="s">
        <v>6</v>
      </c>
      <c r="E155" s="22" t="s">
        <v>5</v>
      </c>
      <c r="F155" s="3">
        <v>458</v>
      </c>
      <c r="G155" s="11">
        <f>G160</f>
        <v>4082.9</v>
      </c>
      <c r="H155" s="3">
        <f>H160</f>
        <v>1652.6</v>
      </c>
      <c r="I155" s="3">
        <f>I156*H157*I157/10000</f>
        <v>4853.9862000000003</v>
      </c>
      <c r="J155" s="3">
        <f>J156*H157*J157/10000</f>
        <v>4858.2085240000006</v>
      </c>
      <c r="K155" s="3">
        <f>K156*H157*K157/10000</f>
        <v>4929.5052999999998</v>
      </c>
      <c r="L155" s="3">
        <f>L156*I157*H157*L157/1000000</f>
        <v>5120.9554410000001</v>
      </c>
      <c r="M155" s="3">
        <f>M156*J157*H157*M157/1000000</f>
        <v>5112.9493623999997</v>
      </c>
      <c r="N155" s="3">
        <f>N156*K157*H157*N157/1000000</f>
        <v>5239.1225430000004</v>
      </c>
      <c r="O155" s="3">
        <f>O156*H157*I157*L157*O157/100000000</f>
        <v>5560.6668754013999</v>
      </c>
      <c r="P155" s="3">
        <f>P156*H157*J157*M157*P157/100000000</f>
        <v>5567.4789403778996</v>
      </c>
      <c r="Q155" s="3">
        <f>Q156*H157*K157*N157*Q157/100000000</f>
        <v>5627.1319585345791</v>
      </c>
      <c r="R155" s="3">
        <f>R156*H157*I157*L157*O157*R157/10000000000</f>
        <v>6075.9386027946903</v>
      </c>
      <c r="S155" s="3">
        <f>S156*H157*J157*M157*P157*S157/10000000000</f>
        <v>6015.6915856219493</v>
      </c>
      <c r="T155" s="3">
        <f>T156*H157*K157*N157*Q157*T157/10000000000</f>
        <v>6061.6102953765512</v>
      </c>
      <c r="U155" s="34">
        <f>U156*H157*I157*L157*O157*R157*U157/1000000000000</f>
        <v>6401.3110459339359</v>
      </c>
      <c r="V155" s="34">
        <f>V156*H157*J157*M157*P157*S157*V157/1000000000000</f>
        <v>6399.5211090453358</v>
      </c>
      <c r="W155" s="34">
        <f>W156*H157*K157*N157*Q157*T157*W157/1000000000000</f>
        <v>6416.1242183538088</v>
      </c>
    </row>
    <row r="156" spans="4:23" s="8" customFormat="1">
      <c r="D156" s="17" t="s">
        <v>45</v>
      </c>
      <c r="E156" s="10" t="s">
        <v>5</v>
      </c>
      <c r="F156" s="3" t="s">
        <v>4</v>
      </c>
      <c r="G156" s="11">
        <f>G161</f>
        <v>4082.9</v>
      </c>
      <c r="H156" s="3">
        <f>H155/H157*100</f>
        <v>1567.9316888045539</v>
      </c>
      <c r="I156" s="3">
        <v>4300</v>
      </c>
      <c r="J156" s="3">
        <v>4394</v>
      </c>
      <c r="K156" s="3">
        <v>4450</v>
      </c>
      <c r="L156" s="3">
        <v>4300</v>
      </c>
      <c r="M156" s="3">
        <v>4400</v>
      </c>
      <c r="N156" s="3">
        <v>4500</v>
      </c>
      <c r="O156" s="3">
        <v>4430</v>
      </c>
      <c r="P156" s="3">
        <v>4550</v>
      </c>
      <c r="Q156" s="3">
        <v>4590</v>
      </c>
      <c r="R156" s="7">
        <v>4610</v>
      </c>
      <c r="S156" s="7">
        <v>4660</v>
      </c>
      <c r="T156" s="7">
        <v>4700</v>
      </c>
      <c r="U156" s="7">
        <v>4630</v>
      </c>
      <c r="V156" s="7">
        <v>4690</v>
      </c>
      <c r="W156" s="7">
        <v>4720</v>
      </c>
    </row>
    <row r="157" spans="4:23" s="8" customFormat="1">
      <c r="D157" s="9" t="s">
        <v>3</v>
      </c>
      <c r="E157" s="10" t="s">
        <v>2</v>
      </c>
      <c r="F157" s="3"/>
      <c r="G157" s="11"/>
      <c r="H157" s="3">
        <v>105.4</v>
      </c>
      <c r="I157" s="3">
        <v>107.1</v>
      </c>
      <c r="J157" s="3">
        <v>104.9</v>
      </c>
      <c r="K157" s="3">
        <v>105.1</v>
      </c>
      <c r="L157" s="3">
        <v>105.5</v>
      </c>
      <c r="M157" s="3">
        <v>105.1</v>
      </c>
      <c r="N157" s="3">
        <v>105.1</v>
      </c>
      <c r="O157" s="3">
        <v>105.4</v>
      </c>
      <c r="P157" s="3">
        <v>105.3</v>
      </c>
      <c r="Q157" s="3">
        <v>105.3</v>
      </c>
      <c r="R157" s="48">
        <v>105</v>
      </c>
      <c r="S157" s="48">
        <v>105.5</v>
      </c>
      <c r="T157" s="48">
        <v>105.2</v>
      </c>
      <c r="U157" s="48">
        <v>104.9</v>
      </c>
      <c r="V157" s="48">
        <v>105.7</v>
      </c>
      <c r="W157" s="48">
        <v>105.4</v>
      </c>
    </row>
    <row r="158" spans="4:23" s="8" customFormat="1" ht="26.25">
      <c r="D158" s="18" t="s">
        <v>1</v>
      </c>
      <c r="E158" s="19" t="s">
        <v>0</v>
      </c>
      <c r="F158" s="3"/>
      <c r="G158" s="11"/>
      <c r="H158" s="3">
        <f>H156/G156*100</f>
        <v>38.402402429757132</v>
      </c>
      <c r="I158" s="3">
        <f>I156/H156*100</f>
        <v>274.24664165557306</v>
      </c>
      <c r="J158" s="3">
        <f>J156/H156*100</f>
        <v>280.24180079874139</v>
      </c>
      <c r="K158" s="3">
        <f t="shared" ref="K158:W158" si="62">K156/H156*100</f>
        <v>283.81338496913952</v>
      </c>
      <c r="L158" s="3">
        <f t="shared" si="62"/>
        <v>100</v>
      </c>
      <c r="M158" s="3">
        <f t="shared" si="62"/>
        <v>100.13654984069184</v>
      </c>
      <c r="N158" s="3">
        <f t="shared" si="62"/>
        <v>101.12359550561798</v>
      </c>
      <c r="O158" s="3">
        <f t="shared" si="62"/>
        <v>103.02325581395348</v>
      </c>
      <c r="P158" s="3">
        <f t="shared" si="62"/>
        <v>103.40909090909092</v>
      </c>
      <c r="Q158" s="3">
        <f t="shared" si="62"/>
        <v>102</v>
      </c>
      <c r="R158" s="34">
        <f t="shared" si="62"/>
        <v>104.06320541760724</v>
      </c>
      <c r="S158" s="7">
        <f t="shared" si="62"/>
        <v>102.41758241758241</v>
      </c>
      <c r="T158" s="34">
        <f t="shared" si="62"/>
        <v>102.39651416122004</v>
      </c>
      <c r="U158" s="34">
        <f t="shared" si="62"/>
        <v>100.43383947939262</v>
      </c>
      <c r="V158" s="34">
        <f t="shared" si="62"/>
        <v>100.64377682403433</v>
      </c>
      <c r="W158" s="34">
        <f t="shared" si="62"/>
        <v>100.42553191489361</v>
      </c>
    </row>
    <row r="159" spans="4:23" s="8" customFormat="1">
      <c r="D159" s="20" t="s">
        <v>10</v>
      </c>
      <c r="E159" s="21"/>
      <c r="F159" s="3"/>
      <c r="G159" s="11"/>
      <c r="H159" s="3"/>
      <c r="I159" s="5"/>
      <c r="J159" s="5"/>
      <c r="K159" s="5"/>
      <c r="L159" s="5"/>
      <c r="M159" s="5"/>
      <c r="N159" s="5"/>
      <c r="O159" s="5"/>
      <c r="P159" s="5"/>
      <c r="Q159" s="5"/>
      <c r="R159" s="49"/>
      <c r="S159" s="49"/>
      <c r="T159" s="49"/>
      <c r="U159" s="49"/>
      <c r="V159" s="49"/>
      <c r="W159" s="49"/>
    </row>
    <row r="160" spans="4:23" s="8" customFormat="1">
      <c r="D160" s="7" t="s">
        <v>6</v>
      </c>
      <c r="E160" s="22" t="s">
        <v>5</v>
      </c>
      <c r="F160" s="3">
        <v>458</v>
      </c>
      <c r="G160" s="11">
        <v>4082.9</v>
      </c>
      <c r="H160" s="3">
        <v>1652.6</v>
      </c>
      <c r="I160" s="3">
        <f>I161*H162*I162/10000</f>
        <v>4853.9862000000003</v>
      </c>
      <c r="J160" s="3">
        <f>J161*H162*J162/10000</f>
        <v>4858.2085240000006</v>
      </c>
      <c r="K160" s="3">
        <f>K161*H162*K162/10000</f>
        <v>4929.5052999999998</v>
      </c>
      <c r="L160" s="3">
        <f>L161*I162*H162*L162/1000000</f>
        <v>5120.9554410000001</v>
      </c>
      <c r="M160" s="3">
        <f>M161*J162*H162*M162/1000000</f>
        <v>5112.9493623999997</v>
      </c>
      <c r="N160" s="3">
        <f>N161*K162*H162*N162/1000000</f>
        <v>5239.1225430000004</v>
      </c>
      <c r="O160" s="3">
        <f>O161*H162*I162*L162*O162/100000000</f>
        <v>5560.6668754013999</v>
      </c>
      <c r="P160" s="3">
        <f>P161*H162*J162*M162*P162/100000000</f>
        <v>5567.4789403778996</v>
      </c>
      <c r="Q160" s="3">
        <f>Q161*H162*K162*N162*Q162/100000000</f>
        <v>5627.1319585345791</v>
      </c>
      <c r="R160" s="3">
        <f>R161*H162*I162*L162*O162*R162/10000000000</f>
        <v>6075.9386027946903</v>
      </c>
      <c r="S160" s="3">
        <f>S161*H162*J162*M162*P162*S162/10000000000</f>
        <v>6015.6915856219493</v>
      </c>
      <c r="T160" s="3">
        <f>T161*H162*K162*N162*Q162*T162/10000000000</f>
        <v>6061.6102953765512</v>
      </c>
      <c r="U160" s="34">
        <f>U161*H162*I162*L162*O162*R162*U162/1000000000000</f>
        <v>6401.3110459339359</v>
      </c>
      <c r="V160" s="34">
        <f>V161*H162*J162*M162*P162*S162*V162/1000000000000</f>
        <v>6399.5211090453358</v>
      </c>
      <c r="W160" s="34">
        <f>W161*H162*K162*N162*Q162*T162*W162/1000000000000</f>
        <v>6416.1242183538088</v>
      </c>
    </row>
    <row r="161" spans="2:23" s="8" customFormat="1">
      <c r="D161" s="17" t="s">
        <v>45</v>
      </c>
      <c r="E161" s="10" t="s">
        <v>5</v>
      </c>
      <c r="F161" s="3" t="s">
        <v>4</v>
      </c>
      <c r="G161" s="11">
        <v>4082.9</v>
      </c>
      <c r="H161" s="3">
        <f>H160/H162*100</f>
        <v>1567.9316888045539</v>
      </c>
      <c r="I161" s="3">
        <v>4300</v>
      </c>
      <c r="J161" s="3">
        <v>4394</v>
      </c>
      <c r="K161" s="3">
        <v>4450</v>
      </c>
      <c r="L161" s="3">
        <v>4300</v>
      </c>
      <c r="M161" s="3">
        <v>4400</v>
      </c>
      <c r="N161" s="3">
        <v>4500</v>
      </c>
      <c r="O161" s="3">
        <v>4430</v>
      </c>
      <c r="P161" s="3">
        <v>4550</v>
      </c>
      <c r="Q161" s="3">
        <v>4590</v>
      </c>
      <c r="R161" s="7">
        <v>4610</v>
      </c>
      <c r="S161" s="7">
        <v>4660</v>
      </c>
      <c r="T161" s="7">
        <v>4700</v>
      </c>
      <c r="U161" s="7">
        <v>4630</v>
      </c>
      <c r="V161" s="7">
        <v>4690</v>
      </c>
      <c r="W161" s="7">
        <v>4720</v>
      </c>
    </row>
    <row r="162" spans="2:23" s="8" customFormat="1">
      <c r="D162" s="9" t="s">
        <v>3</v>
      </c>
      <c r="E162" s="10" t="s">
        <v>2</v>
      </c>
      <c r="F162" s="3"/>
      <c r="G162" s="6"/>
      <c r="H162" s="3">
        <v>105.4</v>
      </c>
      <c r="I162" s="3">
        <v>107.1</v>
      </c>
      <c r="J162" s="3">
        <v>104.9</v>
      </c>
      <c r="K162" s="3">
        <v>105.1</v>
      </c>
      <c r="L162" s="3">
        <v>105.5</v>
      </c>
      <c r="M162" s="3">
        <v>105.1</v>
      </c>
      <c r="N162" s="3">
        <v>105.1</v>
      </c>
      <c r="O162" s="3">
        <v>105.4</v>
      </c>
      <c r="P162" s="3">
        <v>105.3</v>
      </c>
      <c r="Q162" s="3">
        <v>105.3</v>
      </c>
      <c r="R162" s="48">
        <v>105</v>
      </c>
      <c r="S162" s="48">
        <v>105.5</v>
      </c>
      <c r="T162" s="48">
        <v>105.2</v>
      </c>
      <c r="U162" s="48">
        <v>104.9</v>
      </c>
      <c r="V162" s="48">
        <v>105.7</v>
      </c>
      <c r="W162" s="48">
        <v>105.4</v>
      </c>
    </row>
    <row r="163" spans="2:23" s="8" customFormat="1" ht="26.25">
      <c r="D163" s="18" t="s">
        <v>1</v>
      </c>
      <c r="E163" s="19" t="s">
        <v>0</v>
      </c>
      <c r="F163" s="3"/>
      <c r="G163" s="6"/>
      <c r="H163" s="3">
        <f>H161/G161*100</f>
        <v>38.402402429757132</v>
      </c>
      <c r="I163" s="3">
        <f>I161/H161*100</f>
        <v>274.24664165557306</v>
      </c>
      <c r="J163" s="3">
        <f>J161/H161*100</f>
        <v>280.24180079874139</v>
      </c>
      <c r="K163" s="3">
        <f t="shared" ref="K163:W163" si="63">K161/H161*100</f>
        <v>283.81338496913952</v>
      </c>
      <c r="L163" s="3">
        <f t="shared" si="63"/>
        <v>100</v>
      </c>
      <c r="M163" s="3">
        <f t="shared" si="63"/>
        <v>100.13654984069184</v>
      </c>
      <c r="N163" s="3">
        <f t="shared" si="63"/>
        <v>101.12359550561798</v>
      </c>
      <c r="O163" s="3">
        <f t="shared" si="63"/>
        <v>103.02325581395348</v>
      </c>
      <c r="P163" s="3">
        <f t="shared" si="63"/>
        <v>103.40909090909092</v>
      </c>
      <c r="Q163" s="3">
        <f t="shared" si="63"/>
        <v>102</v>
      </c>
      <c r="R163" s="34">
        <f t="shared" si="63"/>
        <v>104.06320541760724</v>
      </c>
      <c r="S163" s="7">
        <f t="shared" si="63"/>
        <v>102.41758241758241</v>
      </c>
      <c r="T163" s="34">
        <f t="shared" si="63"/>
        <v>102.39651416122004</v>
      </c>
      <c r="U163" s="34">
        <f t="shared" si="63"/>
        <v>100.43383947939262</v>
      </c>
      <c r="V163" s="34">
        <f t="shared" si="63"/>
        <v>100.64377682403433</v>
      </c>
      <c r="W163" s="34">
        <f t="shared" si="63"/>
        <v>100.42553191489361</v>
      </c>
    </row>
    <row r="164" spans="2:23" s="8" customFormat="1">
      <c r="D164" s="82" t="s">
        <v>56</v>
      </c>
      <c r="E164" s="84"/>
      <c r="F164" s="89"/>
      <c r="G164" s="90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23"/>
      <c r="S164" s="23"/>
      <c r="T164" s="23"/>
      <c r="U164" s="23"/>
      <c r="V164" s="23"/>
      <c r="W164" s="23"/>
    </row>
    <row r="165" spans="2:23" s="8" customFormat="1">
      <c r="D165" s="7" t="s">
        <v>6</v>
      </c>
      <c r="E165" s="22" t="s">
        <v>5</v>
      </c>
      <c r="F165" s="3">
        <v>9931</v>
      </c>
      <c r="G165" s="11">
        <f>G171</f>
        <v>14628</v>
      </c>
      <c r="H165" s="3">
        <f>H171</f>
        <v>25627.200000000001</v>
      </c>
      <c r="I165" s="3">
        <f>I166*H167*I167/10000</f>
        <v>28507.584599999998</v>
      </c>
      <c r="J165" s="3">
        <f>J166*H167*J167/10000</f>
        <v>32382.207702</v>
      </c>
      <c r="K165" s="3">
        <f>K166*H167*K167/10000</f>
        <v>33628.4424</v>
      </c>
      <c r="L165" s="3">
        <f>L166*I167*H167*L167/1000000</f>
        <v>35781.525801000003</v>
      </c>
      <c r="M165" s="3">
        <f>M166*J167*H167*M167/1000000</f>
        <v>38117.932381152001</v>
      </c>
      <c r="N165" s="3">
        <f>N166*K167*H167*N167/1000000</f>
        <v>40195.931961599999</v>
      </c>
      <c r="O165" s="3">
        <f>O166*H167*I167*L167*O167/100000000</f>
        <v>40257.782791154998</v>
      </c>
      <c r="P165" s="3">
        <f>P166*H167*J167*M167*P167/100000000</f>
        <v>43750.767762371353</v>
      </c>
      <c r="Q165" s="3">
        <f>Q166*H167*K167*N167*Q167/100000000</f>
        <v>46534.195759334405</v>
      </c>
      <c r="R165" s="3">
        <f>R166*H167*I167*L167*O167*R167/10000000000</f>
        <v>48024.399528509042</v>
      </c>
      <c r="S165" s="3">
        <f>S166*H167*J167*M167*P167*S167/10000000000</f>
        <v>50493.623565290072</v>
      </c>
      <c r="T165" s="3">
        <f>T166*H167*K167*N167*Q167*T167/10000000000</f>
        <v>53431.405146748504</v>
      </c>
      <c r="U165" s="34">
        <f>U166*H167*I167*L167*O167*R167*U167/1000000000000</f>
        <v>51998.946330147322</v>
      </c>
      <c r="V165" s="34">
        <f>V166*H167*J167*M167*P167*S167*V167/1000000000000</f>
        <v>55988.087428779938</v>
      </c>
      <c r="W165" s="34">
        <f>W166*H167*K167*N167*Q167*T167*W167/1000000000000</f>
        <v>57003.490061559183</v>
      </c>
    </row>
    <row r="166" spans="2:23" s="8" customFormat="1">
      <c r="D166" s="17" t="s">
        <v>45</v>
      </c>
      <c r="E166" s="10" t="s">
        <v>5</v>
      </c>
      <c r="F166" s="3" t="s">
        <v>4</v>
      </c>
      <c r="G166" s="11">
        <f>G172</f>
        <v>14628</v>
      </c>
      <c r="H166" s="3">
        <f>H165/H167*100</f>
        <v>24131.073446327686</v>
      </c>
      <c r="I166" s="3">
        <v>25300</v>
      </c>
      <c r="J166" s="3">
        <v>28957</v>
      </c>
      <c r="K166" s="3">
        <v>30100</v>
      </c>
      <c r="L166" s="3">
        <v>30100</v>
      </c>
      <c r="M166" s="3">
        <v>32432</v>
      </c>
      <c r="N166" s="3">
        <v>34200</v>
      </c>
      <c r="O166" s="3">
        <v>32100</v>
      </c>
      <c r="P166" s="3">
        <v>35351</v>
      </c>
      <c r="Q166" s="3">
        <v>37600</v>
      </c>
      <c r="R166" s="7">
        <v>36400</v>
      </c>
      <c r="S166" s="7">
        <v>38709</v>
      </c>
      <c r="T166" s="7">
        <v>41000</v>
      </c>
      <c r="U166" s="7">
        <v>37500</v>
      </c>
      <c r="V166" s="7">
        <v>40645</v>
      </c>
      <c r="W166" s="7">
        <v>41500</v>
      </c>
    </row>
    <row r="167" spans="2:23" s="8" customFormat="1">
      <c r="D167" s="9" t="s">
        <v>3</v>
      </c>
      <c r="E167" s="10" t="s">
        <v>2</v>
      </c>
      <c r="F167" s="3"/>
      <c r="G167" s="11"/>
      <c r="H167" s="3">
        <v>106.2</v>
      </c>
      <c r="I167" s="3">
        <v>106.1</v>
      </c>
      <c r="J167" s="3">
        <v>105.3</v>
      </c>
      <c r="K167" s="3">
        <v>105.2</v>
      </c>
      <c r="L167" s="3">
        <v>105.5</v>
      </c>
      <c r="M167" s="3">
        <v>105.1</v>
      </c>
      <c r="N167" s="3">
        <v>105.2</v>
      </c>
      <c r="O167" s="3">
        <v>105.5</v>
      </c>
      <c r="P167" s="3">
        <v>105.3</v>
      </c>
      <c r="Q167" s="3">
        <v>105.3</v>
      </c>
      <c r="R167" s="7">
        <v>105.2</v>
      </c>
      <c r="S167" s="7">
        <v>105.4</v>
      </c>
      <c r="T167" s="7">
        <v>105.3</v>
      </c>
      <c r="U167" s="7">
        <v>105.1</v>
      </c>
      <c r="V167" s="7">
        <v>105.6</v>
      </c>
      <c r="W167" s="7">
        <v>105.4</v>
      </c>
    </row>
    <row r="168" spans="2:23" s="8" customFormat="1" ht="26.25">
      <c r="D168" s="18" t="s">
        <v>1</v>
      </c>
      <c r="E168" s="19" t="s">
        <v>0</v>
      </c>
      <c r="F168" s="3"/>
      <c r="G168" s="11"/>
      <c r="H168" s="3">
        <f>H166/G166*100</f>
        <v>164.96495383051467</v>
      </c>
      <c r="I168" s="3">
        <f>I166/H166*100</f>
        <v>104.84407192358118</v>
      </c>
      <c r="J168" s="3">
        <f>J166/H166*100</f>
        <v>119.99880595617157</v>
      </c>
      <c r="K168" s="3">
        <f t="shared" ref="K168:W168" si="64">K166/H166*100</f>
        <v>124.73543734781794</v>
      </c>
      <c r="L168" s="3">
        <f t="shared" si="64"/>
        <v>118.97233201581028</v>
      </c>
      <c r="M168" s="3">
        <f t="shared" si="64"/>
        <v>112.00055254342647</v>
      </c>
      <c r="N168" s="3">
        <f t="shared" si="64"/>
        <v>113.62126245847175</v>
      </c>
      <c r="O168" s="3">
        <f t="shared" si="64"/>
        <v>106.64451827242524</v>
      </c>
      <c r="P168" s="3">
        <f t="shared" si="64"/>
        <v>109.00037000493339</v>
      </c>
      <c r="Q168" s="3">
        <f t="shared" si="64"/>
        <v>109.94152046783626</v>
      </c>
      <c r="R168" s="34">
        <f t="shared" si="64"/>
        <v>113.39563862928348</v>
      </c>
      <c r="S168" s="7">
        <f t="shared" si="64"/>
        <v>109.49902407286922</v>
      </c>
      <c r="T168" s="34">
        <f t="shared" si="64"/>
        <v>109.04255319148936</v>
      </c>
      <c r="U168" s="34">
        <f t="shared" si="64"/>
        <v>103.02197802197801</v>
      </c>
      <c r="V168" s="34">
        <f t="shared" si="64"/>
        <v>105.00142085819834</v>
      </c>
      <c r="W168" s="34">
        <f t="shared" si="64"/>
        <v>101.21951219512195</v>
      </c>
    </row>
    <row r="169" spans="2:23" s="8" customFormat="1">
      <c r="D169" s="78" t="s">
        <v>9</v>
      </c>
      <c r="E169" s="19"/>
      <c r="F169" s="3"/>
      <c r="G169" s="11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0"/>
      <c r="S169" s="27"/>
      <c r="T169" s="50"/>
      <c r="U169" s="50"/>
      <c r="V169" s="50"/>
      <c r="W169" s="50"/>
    </row>
    <row r="170" spans="2:23" s="8" customFormat="1">
      <c r="D170" s="78" t="s">
        <v>8</v>
      </c>
      <c r="E170" s="19"/>
      <c r="F170" s="3"/>
      <c r="G170" s="11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0"/>
      <c r="S170" s="27"/>
      <c r="T170" s="50"/>
      <c r="U170" s="50"/>
      <c r="V170" s="50"/>
      <c r="W170" s="50"/>
    </row>
    <row r="171" spans="2:23" s="8" customFormat="1">
      <c r="D171" s="7" t="s">
        <v>6</v>
      </c>
      <c r="E171" s="22" t="s">
        <v>5</v>
      </c>
      <c r="F171" s="3">
        <v>9931</v>
      </c>
      <c r="G171" s="11">
        <f>G176</f>
        <v>14628</v>
      </c>
      <c r="H171" s="3">
        <f>H176</f>
        <v>25627.200000000001</v>
      </c>
      <c r="I171" s="3">
        <f>I172*H173*I173/10000</f>
        <v>28507.584599999998</v>
      </c>
      <c r="J171" s="3">
        <f>J172*H173*J173/10000</f>
        <v>32382.207702</v>
      </c>
      <c r="K171" s="3">
        <f>K172*H173*K173/10000</f>
        <v>33628.4424</v>
      </c>
      <c r="L171" s="3">
        <f>L172*I173*H173*L173/1000000</f>
        <v>35781.525801000003</v>
      </c>
      <c r="M171" s="3">
        <f>M176</f>
        <v>38117.932381152001</v>
      </c>
      <c r="N171" s="3">
        <f>N172*K173*H173*N173/1000000</f>
        <v>40195.931961599999</v>
      </c>
      <c r="O171" s="3">
        <f>O172*H173*I173*L173*O173/100000000</f>
        <v>40257.782791154998</v>
      </c>
      <c r="P171" s="3">
        <f>P172*H173*J173*M173*P173/100000000</f>
        <v>43750.767762371353</v>
      </c>
      <c r="Q171" s="3">
        <f>Q172*H173*K173*N173*Q173/100000000</f>
        <v>46534.195759334405</v>
      </c>
      <c r="R171" s="3">
        <f>R172*H173*I173*L173*O173*R173/10000000000</f>
        <v>48024.399528509042</v>
      </c>
      <c r="S171" s="3">
        <f>S172*H173*J173*M173*P173*S173/10000000000</f>
        <v>50493.623565290072</v>
      </c>
      <c r="T171" s="3">
        <f>T172*H173*K173*N173*Q173*T173/10000000000</f>
        <v>53431.405146748504</v>
      </c>
      <c r="U171" s="34">
        <f>U172*H173*I173*L173*O173*R173*U173/1000000000000</f>
        <v>51998.946330147322</v>
      </c>
      <c r="V171" s="34">
        <f>V172*H173*J173*M173*P173*S173*V173/1000000000000</f>
        <v>55988.087428779938</v>
      </c>
      <c r="W171" s="34">
        <f>W172*H173*K173*N173*Q173*T173*W173/1000000000000</f>
        <v>57003.490061559183</v>
      </c>
    </row>
    <row r="172" spans="2:23" s="8" customFormat="1">
      <c r="D172" s="17" t="s">
        <v>45</v>
      </c>
      <c r="E172" s="10" t="s">
        <v>5</v>
      </c>
      <c r="F172" s="3" t="s">
        <v>4</v>
      </c>
      <c r="G172" s="11">
        <f>G177</f>
        <v>14628</v>
      </c>
      <c r="H172" s="3">
        <f>H171/H173*100</f>
        <v>24131.073446327686</v>
      </c>
      <c r="I172" s="3">
        <v>25300</v>
      </c>
      <c r="J172" s="3">
        <v>28957</v>
      </c>
      <c r="K172" s="3">
        <v>30100</v>
      </c>
      <c r="L172" s="3">
        <v>30100</v>
      </c>
      <c r="M172" s="3">
        <v>32432</v>
      </c>
      <c r="N172" s="3">
        <v>34200</v>
      </c>
      <c r="O172" s="3">
        <v>32100</v>
      </c>
      <c r="P172" s="3">
        <v>35351</v>
      </c>
      <c r="Q172" s="3">
        <v>37600</v>
      </c>
      <c r="R172" s="7">
        <v>36400</v>
      </c>
      <c r="S172" s="7">
        <v>38709</v>
      </c>
      <c r="T172" s="7">
        <v>41000</v>
      </c>
      <c r="U172" s="7">
        <v>37500</v>
      </c>
      <c r="V172" s="7">
        <v>40645</v>
      </c>
      <c r="W172" s="7">
        <v>41500</v>
      </c>
    </row>
    <row r="173" spans="2:23" s="8" customFormat="1">
      <c r="B173" s="68"/>
      <c r="D173" s="9" t="s">
        <v>3</v>
      </c>
      <c r="E173" s="10" t="s">
        <v>2</v>
      </c>
      <c r="F173" s="3"/>
      <c r="G173" s="11"/>
      <c r="H173" s="3">
        <v>106.2</v>
      </c>
      <c r="I173" s="3">
        <v>106.1</v>
      </c>
      <c r="J173" s="3">
        <v>105.3</v>
      </c>
      <c r="K173" s="3">
        <v>105.2</v>
      </c>
      <c r="L173" s="3">
        <v>105.5</v>
      </c>
      <c r="M173" s="3">
        <v>105.1</v>
      </c>
      <c r="N173" s="3">
        <v>105.2</v>
      </c>
      <c r="O173" s="3">
        <v>105.5</v>
      </c>
      <c r="P173" s="3">
        <v>105.3</v>
      </c>
      <c r="Q173" s="3">
        <v>105.3</v>
      </c>
      <c r="R173" s="7">
        <v>105.2</v>
      </c>
      <c r="S173" s="7">
        <v>105.4</v>
      </c>
      <c r="T173" s="7">
        <v>105.3</v>
      </c>
      <c r="U173" s="7">
        <v>105.1</v>
      </c>
      <c r="V173" s="7">
        <v>105.6</v>
      </c>
      <c r="W173" s="7">
        <v>105.4</v>
      </c>
    </row>
    <row r="174" spans="2:23" s="8" customFormat="1" ht="26.25">
      <c r="B174" s="68"/>
      <c r="D174" s="18" t="s">
        <v>1</v>
      </c>
      <c r="E174" s="19" t="s">
        <v>0</v>
      </c>
      <c r="F174" s="3"/>
      <c r="G174" s="11"/>
      <c r="H174" s="3">
        <f>H172/G172*100</f>
        <v>164.96495383051467</v>
      </c>
      <c r="I174" s="3">
        <f>I172/H172*100</f>
        <v>104.84407192358118</v>
      </c>
      <c r="J174" s="3">
        <f>J172/H172*100</f>
        <v>119.99880595617157</v>
      </c>
      <c r="K174" s="3">
        <f t="shared" ref="K174:W174" si="65">K172/H172*100</f>
        <v>124.73543734781794</v>
      </c>
      <c r="L174" s="3">
        <f t="shared" si="65"/>
        <v>118.97233201581028</v>
      </c>
      <c r="M174" s="3">
        <f t="shared" si="65"/>
        <v>112.00055254342647</v>
      </c>
      <c r="N174" s="3">
        <f t="shared" si="65"/>
        <v>113.62126245847175</v>
      </c>
      <c r="O174" s="3">
        <f t="shared" si="65"/>
        <v>106.64451827242524</v>
      </c>
      <c r="P174" s="3">
        <f t="shared" si="65"/>
        <v>109.00037000493339</v>
      </c>
      <c r="Q174" s="3">
        <f t="shared" si="65"/>
        <v>109.94152046783626</v>
      </c>
      <c r="R174" s="34">
        <f t="shared" si="65"/>
        <v>113.39563862928348</v>
      </c>
      <c r="S174" s="7">
        <f t="shared" si="65"/>
        <v>109.49902407286922</v>
      </c>
      <c r="T174" s="34">
        <f t="shared" si="65"/>
        <v>109.04255319148936</v>
      </c>
      <c r="U174" s="34">
        <f t="shared" si="65"/>
        <v>103.02197802197801</v>
      </c>
      <c r="V174" s="34">
        <f t="shared" si="65"/>
        <v>105.00142085819834</v>
      </c>
      <c r="W174" s="34">
        <f t="shared" si="65"/>
        <v>101.21951219512195</v>
      </c>
    </row>
    <row r="175" spans="2:23" s="8" customFormat="1">
      <c r="B175" s="68"/>
      <c r="D175" s="20" t="s">
        <v>7</v>
      </c>
      <c r="E175" s="21"/>
      <c r="F175" s="3"/>
      <c r="G175" s="11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23"/>
      <c r="S175" s="23"/>
      <c r="T175" s="23"/>
      <c r="U175" s="23"/>
      <c r="V175" s="23"/>
      <c r="W175" s="23"/>
    </row>
    <row r="176" spans="2:23" s="8" customFormat="1">
      <c r="B176" s="68"/>
      <c r="D176" s="7" t="s">
        <v>6</v>
      </c>
      <c r="E176" s="22" t="s">
        <v>5</v>
      </c>
      <c r="F176" s="3">
        <v>9931</v>
      </c>
      <c r="G176" s="11">
        <v>14628</v>
      </c>
      <c r="H176" s="3">
        <v>25627.200000000001</v>
      </c>
      <c r="I176" s="3">
        <f>I177*H178*I178/10000</f>
        <v>28507.584599999998</v>
      </c>
      <c r="J176" s="3">
        <f>J177*H178*J178/10000</f>
        <v>32382.207702</v>
      </c>
      <c r="K176" s="3">
        <f>K177*H178*K178/10000</f>
        <v>33628.4424</v>
      </c>
      <c r="L176" s="3">
        <f>L177*I178*H178*L178/1000000</f>
        <v>35781.525801000003</v>
      </c>
      <c r="M176" s="3">
        <f>M177*J178*H178*M178/1000000</f>
        <v>38117.932381152001</v>
      </c>
      <c r="N176" s="3">
        <f>N177*K178*H178*N178/1000000</f>
        <v>40195.931961599999</v>
      </c>
      <c r="O176" s="3">
        <f>O177*H178*I178*L178*O178/100000000</f>
        <v>40257.782791154998</v>
      </c>
      <c r="P176" s="3">
        <f>P177*H178*J178*M178*P178/100000000</f>
        <v>43750.767762371353</v>
      </c>
      <c r="Q176" s="3">
        <f>Q177*H178*K178*N178*Q178/100000000</f>
        <v>46534.195759334405</v>
      </c>
      <c r="R176" s="3">
        <f>R177*H178*I178*L178*O178*R178/10000000000</f>
        <v>48024.399528509042</v>
      </c>
      <c r="S176" s="3">
        <f>S177*H178*J178*M178*P178*S178/10000000000</f>
        <v>50493.623565290072</v>
      </c>
      <c r="T176" s="3">
        <f>T177*H178*K178*N178*Q178*T178/10000000000</f>
        <v>53431.405146748504</v>
      </c>
      <c r="U176" s="34">
        <f>U177*H178*I178*L178*O178*R178*U178/1000000000000</f>
        <v>51998.946330147322</v>
      </c>
      <c r="V176" s="34">
        <f>V177*H178*J178*M178*P178*S178*V178/1000000000000</f>
        <v>55988.087428779938</v>
      </c>
      <c r="W176" s="34">
        <f>W177*H178*K178*N178*Q178*T178*W178/1000000000000</f>
        <v>57003.490061559183</v>
      </c>
    </row>
    <row r="177" spans="2:23" s="8" customFormat="1">
      <c r="B177" s="68"/>
      <c r="D177" s="17" t="s">
        <v>45</v>
      </c>
      <c r="E177" s="10" t="s">
        <v>5</v>
      </c>
      <c r="F177" s="3" t="s">
        <v>4</v>
      </c>
      <c r="G177" s="11">
        <v>14628</v>
      </c>
      <c r="H177" s="3">
        <f>H176/H178*100</f>
        <v>24131.073446327686</v>
      </c>
      <c r="I177" s="3">
        <v>25300</v>
      </c>
      <c r="J177" s="3">
        <v>28957</v>
      </c>
      <c r="K177" s="3">
        <v>30100</v>
      </c>
      <c r="L177" s="3">
        <v>30100</v>
      </c>
      <c r="M177" s="3">
        <v>32432</v>
      </c>
      <c r="N177" s="3">
        <v>34200</v>
      </c>
      <c r="O177" s="3">
        <v>32100</v>
      </c>
      <c r="P177" s="3">
        <v>35351</v>
      </c>
      <c r="Q177" s="3">
        <v>37600</v>
      </c>
      <c r="R177" s="7">
        <v>36400</v>
      </c>
      <c r="S177" s="7">
        <v>38709</v>
      </c>
      <c r="T177" s="7">
        <v>41000</v>
      </c>
      <c r="U177" s="7">
        <v>37500</v>
      </c>
      <c r="V177" s="7">
        <v>40645</v>
      </c>
      <c r="W177" s="7">
        <v>41500</v>
      </c>
    </row>
    <row r="178" spans="2:23" s="8" customFormat="1">
      <c r="B178" s="68"/>
      <c r="D178" s="9" t="s">
        <v>3</v>
      </c>
      <c r="E178" s="10" t="s">
        <v>2</v>
      </c>
      <c r="F178" s="3"/>
      <c r="G178" s="6"/>
      <c r="H178" s="3">
        <v>106.2</v>
      </c>
      <c r="I178" s="3">
        <v>106.1</v>
      </c>
      <c r="J178" s="3">
        <v>105.3</v>
      </c>
      <c r="K178" s="3">
        <v>105.2</v>
      </c>
      <c r="L178" s="3">
        <v>105.5</v>
      </c>
      <c r="M178" s="3">
        <v>105.1</v>
      </c>
      <c r="N178" s="3">
        <v>105.2</v>
      </c>
      <c r="O178" s="3">
        <v>105.5</v>
      </c>
      <c r="P178" s="3">
        <v>105.3</v>
      </c>
      <c r="Q178" s="3">
        <v>105.3</v>
      </c>
      <c r="R178" s="7">
        <v>105.2</v>
      </c>
      <c r="S178" s="7">
        <v>105.4</v>
      </c>
      <c r="T178" s="7">
        <v>105.3</v>
      </c>
      <c r="U178" s="7">
        <v>105.1</v>
      </c>
      <c r="V178" s="7">
        <v>105.6</v>
      </c>
      <c r="W178" s="7">
        <v>105.4</v>
      </c>
    </row>
    <row r="179" spans="2:23" s="8" customFormat="1" ht="26.25">
      <c r="B179" s="68"/>
      <c r="D179" s="18" t="s">
        <v>1</v>
      </c>
      <c r="E179" s="19" t="s">
        <v>0</v>
      </c>
      <c r="F179" s="3"/>
      <c r="G179" s="6"/>
      <c r="H179" s="3">
        <f>H177/G177*100</f>
        <v>164.96495383051467</v>
      </c>
      <c r="I179" s="3">
        <f>I177/H177*100</f>
        <v>104.84407192358118</v>
      </c>
      <c r="J179" s="3">
        <f>J177/H177*100</f>
        <v>119.99880595617157</v>
      </c>
      <c r="K179" s="3">
        <f t="shared" ref="K179:W179" si="66">K177/H177*100</f>
        <v>124.73543734781794</v>
      </c>
      <c r="L179" s="3">
        <f t="shared" si="66"/>
        <v>118.97233201581028</v>
      </c>
      <c r="M179" s="3">
        <f t="shared" si="66"/>
        <v>112.00055254342647</v>
      </c>
      <c r="N179" s="3">
        <f t="shared" si="66"/>
        <v>113.62126245847175</v>
      </c>
      <c r="O179" s="3">
        <f t="shared" si="66"/>
        <v>106.64451827242524</v>
      </c>
      <c r="P179" s="3">
        <f t="shared" si="66"/>
        <v>109.00037000493339</v>
      </c>
      <c r="Q179" s="3">
        <f t="shared" si="66"/>
        <v>109.94152046783626</v>
      </c>
      <c r="R179" s="34">
        <f t="shared" si="66"/>
        <v>113.39563862928348</v>
      </c>
      <c r="S179" s="7">
        <f t="shared" si="66"/>
        <v>109.49902407286922</v>
      </c>
      <c r="T179" s="34">
        <f t="shared" si="66"/>
        <v>109.04255319148936</v>
      </c>
      <c r="U179" s="34">
        <f t="shared" si="66"/>
        <v>103.02197802197801</v>
      </c>
      <c r="V179" s="34">
        <f t="shared" si="66"/>
        <v>105.00142085819834</v>
      </c>
      <c r="W179" s="34">
        <f t="shared" si="66"/>
        <v>101.21951219512195</v>
      </c>
    </row>
    <row r="180" spans="2:23" s="8" customFormat="1">
      <c r="B180" s="68"/>
      <c r="D180" s="7"/>
      <c r="E180" s="21"/>
      <c r="F180" s="3"/>
      <c r="G180" s="6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32"/>
      <c r="S180" s="32"/>
      <c r="T180" s="32"/>
      <c r="U180" s="32"/>
      <c r="V180" s="32"/>
      <c r="W180" s="32"/>
    </row>
    <row r="181" spans="2:23" s="8" customFormat="1">
      <c r="B181" s="68"/>
      <c r="D181" s="48"/>
      <c r="E181" s="79"/>
      <c r="F181" s="48"/>
      <c r="G181" s="80"/>
      <c r="H181" s="29"/>
      <c r="I181" s="29"/>
      <c r="J181" s="29"/>
      <c r="K181" s="29"/>
      <c r="L181" s="29"/>
      <c r="M181" s="29"/>
      <c r="N181" s="29"/>
      <c r="O181" s="29"/>
      <c r="P181" s="29"/>
      <c r="Q181" s="29"/>
      <c r="R181" s="23"/>
      <c r="S181" s="23"/>
      <c r="T181" s="23"/>
      <c r="U181" s="23"/>
      <c r="V181" s="23"/>
      <c r="W181" s="23"/>
    </row>
    <row r="182" spans="2:23" s="8" customFormat="1">
      <c r="B182" s="68"/>
      <c r="D182" s="25"/>
      <c r="E182" s="52"/>
      <c r="F182" s="25"/>
      <c r="G182" s="51"/>
      <c r="H182" s="51"/>
      <c r="I182" s="51"/>
      <c r="J182" s="51"/>
      <c r="K182" s="51"/>
      <c r="L182" s="51"/>
      <c r="M182" s="51"/>
      <c r="N182" s="51"/>
      <c r="O182" s="51"/>
      <c r="P182" s="51"/>
      <c r="Q182" s="23"/>
      <c r="R182" s="23"/>
      <c r="S182" s="23"/>
      <c r="T182" s="23"/>
      <c r="U182" s="23"/>
      <c r="V182" s="23"/>
      <c r="W182" s="23"/>
    </row>
    <row r="183" spans="2:23" s="8" customFormat="1">
      <c r="B183" s="68"/>
      <c r="D183" s="25"/>
      <c r="E183" s="52"/>
      <c r="F183" s="25"/>
      <c r="G183" s="51"/>
      <c r="H183" s="51"/>
      <c r="I183" s="51"/>
      <c r="J183" s="51"/>
      <c r="K183" s="51"/>
      <c r="L183" s="51"/>
      <c r="M183" s="51"/>
      <c r="N183" s="51"/>
      <c r="O183" s="51"/>
      <c r="P183" s="51"/>
      <c r="Q183" s="23"/>
      <c r="R183" s="23"/>
      <c r="S183" s="23"/>
      <c r="T183" s="23"/>
      <c r="U183" s="23"/>
      <c r="V183" s="23"/>
      <c r="W183" s="23"/>
    </row>
  </sheetData>
  <mergeCells count="22">
    <mergeCell ref="E91:Q91"/>
    <mergeCell ref="C1:N1"/>
    <mergeCell ref="E14:Q14"/>
    <mergeCell ref="E86:Q86"/>
    <mergeCell ref="D10:D12"/>
    <mergeCell ref="E12:L12"/>
    <mergeCell ref="L7:N7"/>
    <mergeCell ref="I7:K7"/>
    <mergeCell ref="D7:D9"/>
    <mergeCell ref="E7:E9"/>
    <mergeCell ref="I8:K8"/>
    <mergeCell ref="L8:N8"/>
    <mergeCell ref="D2:M2"/>
    <mergeCell ref="H8:H9"/>
    <mergeCell ref="F8:F9"/>
    <mergeCell ref="G8:G9"/>
    <mergeCell ref="R8:T8"/>
    <mergeCell ref="U7:W7"/>
    <mergeCell ref="U8:W8"/>
    <mergeCell ref="O7:Q7"/>
    <mergeCell ref="O8:Q8"/>
    <mergeCell ref="R7:T7"/>
  </mergeCells>
  <pageMargins left="0.19685039370078741" right="0.19685039370078741" top="0.39370078740157483" bottom="0.6692913385826772" header="0.31496062992125984" footer="0.19685039370078741"/>
  <pageSetup paperSize="9" scale="65" orientation="landscape" verticalDpi="300" r:id="rId1"/>
  <headerFooter alignWithMargins="0">
    <oddFooter>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пром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Шапкина</dc:creator>
  <cp:lastModifiedBy>Экономика</cp:lastModifiedBy>
  <cp:lastPrinted>2019-11-09T09:52:44Z</cp:lastPrinted>
  <dcterms:created xsi:type="dcterms:W3CDTF">2019-07-23T13:11:08Z</dcterms:created>
  <dcterms:modified xsi:type="dcterms:W3CDTF">2020-08-04T10:10:46Z</dcterms:modified>
</cp:coreProperties>
</file>